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20490" windowHeight="7065" firstSheet="25"/>
  </bookViews>
  <sheets>
    <sheet name="01.09.2020 revised" sheetId="380" r:id="rId1"/>
    <sheet name="02.09.2020 revised" sheetId="382" r:id="rId2"/>
    <sheet name="03.09.2020 revised" sheetId="384" r:id="rId3"/>
    <sheet name="04.09.2020 final revision" sheetId="386" r:id="rId4"/>
    <sheet name="05.09.2020 final revision" sheetId="390" r:id="rId5"/>
    <sheet name="06.09.2020 revised" sheetId="391" r:id="rId6"/>
    <sheet name="07.09.2020 revised" sheetId="394" r:id="rId7"/>
    <sheet name="08.09.2020  revised" sheetId="396" r:id="rId8"/>
    <sheet name="09.09.2020 revised" sheetId="398" r:id="rId9"/>
    <sheet name="10.09.2020 revised" sheetId="400" r:id="rId10"/>
    <sheet name="11.09.2020 revised" sheetId="402" r:id="rId11"/>
    <sheet name="12.09.2020 revised" sheetId="404" r:id="rId12"/>
    <sheet name="13.09.2020 revised" sheetId="406" r:id="rId13"/>
    <sheet name="14.09.2020 final revision" sheetId="409" r:id="rId14"/>
    <sheet name="15.09.2020 revised" sheetId="411" r:id="rId15"/>
    <sheet name="16.09.2020 revised" sheetId="413" r:id="rId16"/>
    <sheet name="17.09.2020 final revision" sheetId="420" r:id="rId17"/>
    <sheet name="18.09.2020 final revision" sheetId="419" r:id="rId18"/>
    <sheet name="19.09.2020 " sheetId="414" r:id="rId19"/>
    <sheet name="20.09.2020 revision" sheetId="418" r:id="rId20"/>
    <sheet name="21.09.2020 " sheetId="421" r:id="rId21"/>
    <sheet name="22.09.2020 " sheetId="422" r:id="rId22"/>
    <sheet name="23.09.2020 " sheetId="423" r:id="rId23"/>
    <sheet name="24.09.2020  revised" sheetId="427" r:id="rId24"/>
    <sheet name="25.09.2020  final revision" sheetId="430" r:id="rId25"/>
    <sheet name="26.09.2020 revised" sheetId="432" r:id="rId26"/>
    <sheet name="27.09.2020 revised" sheetId="434" r:id="rId27"/>
    <sheet name="28.09.2020 revised" sheetId="436" r:id="rId28"/>
    <sheet name="29.09.2020 revised" sheetId="438" r:id="rId29"/>
    <sheet name="30.09.2020 final revision" sheetId="440" r:id="rId30"/>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9" i="380" l="1"/>
  <c r="M39" i="380"/>
  <c r="N37" i="382"/>
  <c r="M37" i="382"/>
  <c r="N36" i="382"/>
  <c r="M36" i="382"/>
  <c r="N35" i="382"/>
  <c r="M35" i="382"/>
  <c r="N34" i="382"/>
  <c r="M34" i="382"/>
  <c r="N33" i="382"/>
  <c r="M33" i="382"/>
  <c r="N32" i="382"/>
  <c r="M32" i="382"/>
  <c r="N31" i="382"/>
  <c r="M31" i="382"/>
  <c r="N30" i="382"/>
  <c r="M30" i="382"/>
  <c r="N29" i="382"/>
  <c r="M29" i="382"/>
  <c r="N28" i="382"/>
  <c r="M28" i="382"/>
  <c r="N27" i="382"/>
  <c r="M27" i="382"/>
  <c r="N26" i="382"/>
  <c r="M26" i="382"/>
  <c r="N25" i="382"/>
  <c r="M25" i="382"/>
  <c r="N24" i="382"/>
  <c r="M24" i="382"/>
  <c r="N23" i="382"/>
  <c r="M23" i="382"/>
  <c r="N22" i="382"/>
  <c r="M22" i="382"/>
  <c r="N21" i="382"/>
  <c r="M21" i="382"/>
  <c r="N20" i="382"/>
  <c r="M20" i="382"/>
  <c r="N19" i="382"/>
  <c r="M19" i="382"/>
  <c r="N18" i="382"/>
  <c r="M18" i="382"/>
  <c r="N17" i="382"/>
  <c r="M17" i="382"/>
  <c r="N16" i="382"/>
  <c r="M16" i="382"/>
  <c r="N15" i="382"/>
  <c r="M15" i="382"/>
  <c r="N14" i="382"/>
  <c r="N38" i="382" s="1"/>
  <c r="M14" i="382"/>
  <c r="M38" i="382" s="1"/>
  <c r="N37" i="384"/>
  <c r="M37" i="384"/>
  <c r="N36" i="384"/>
  <c r="M36" i="384"/>
  <c r="N35" i="384"/>
  <c r="M35" i="384"/>
  <c r="N34" i="384"/>
  <c r="M34" i="384"/>
  <c r="N33" i="384"/>
  <c r="M33" i="384"/>
  <c r="N32" i="384"/>
  <c r="M32" i="384"/>
  <c r="N31" i="384"/>
  <c r="M31" i="384"/>
  <c r="N30" i="384"/>
  <c r="M30" i="384"/>
  <c r="N29" i="384"/>
  <c r="M29" i="384"/>
  <c r="N28" i="384"/>
  <c r="M28" i="384"/>
  <c r="N27" i="384"/>
  <c r="M27" i="384"/>
  <c r="N26" i="384"/>
  <c r="M26" i="384"/>
  <c r="N25" i="384"/>
  <c r="M25" i="384"/>
  <c r="N24" i="384"/>
  <c r="M24" i="384"/>
  <c r="N23" i="384"/>
  <c r="M23" i="384"/>
  <c r="N22" i="384"/>
  <c r="M22" i="384"/>
  <c r="N21" i="384"/>
  <c r="M21" i="384"/>
  <c r="N20" i="384"/>
  <c r="M20" i="384"/>
  <c r="N19" i="384"/>
  <c r="M19" i="384"/>
  <c r="N18" i="384"/>
  <c r="M18" i="384"/>
  <c r="N17" i="384"/>
  <c r="M17" i="384"/>
  <c r="N16" i="384"/>
  <c r="M16" i="384"/>
  <c r="N15" i="384"/>
  <c r="M15" i="384"/>
  <c r="N14" i="384"/>
  <c r="N38" i="384" s="1"/>
  <c r="M14" i="384"/>
  <c r="M38" i="384" s="1"/>
  <c r="N37" i="386"/>
  <c r="M37" i="386"/>
  <c r="N36" i="386"/>
  <c r="M36" i="386"/>
  <c r="N35" i="386"/>
  <c r="M35" i="386"/>
  <c r="N34" i="386"/>
  <c r="M34" i="386"/>
  <c r="N33" i="386"/>
  <c r="M33" i="386"/>
  <c r="N32" i="386"/>
  <c r="M32" i="386"/>
  <c r="N31" i="386"/>
  <c r="M31" i="386"/>
  <c r="N30" i="386"/>
  <c r="M30" i="386"/>
  <c r="N29" i="386"/>
  <c r="M29" i="386"/>
  <c r="N28" i="386"/>
  <c r="M28" i="386"/>
  <c r="N27" i="386"/>
  <c r="M27" i="386"/>
  <c r="N26" i="386"/>
  <c r="M26" i="386"/>
  <c r="N25" i="386"/>
  <c r="M25" i="386"/>
  <c r="N24" i="386"/>
  <c r="M24" i="386"/>
  <c r="N23" i="386"/>
  <c r="M23" i="386"/>
  <c r="N22" i="386"/>
  <c r="M22" i="386"/>
  <c r="N21" i="386"/>
  <c r="M21" i="386"/>
  <c r="N20" i="386"/>
  <c r="M20" i="386"/>
  <c r="N19" i="386"/>
  <c r="M19" i="386"/>
  <c r="N18" i="386"/>
  <c r="M18" i="386"/>
  <c r="N17" i="386"/>
  <c r="M17" i="386"/>
  <c r="N16" i="386"/>
  <c r="M16" i="386"/>
  <c r="N15" i="386"/>
  <c r="M15" i="386"/>
  <c r="N14" i="386"/>
  <c r="N38" i="386" s="1"/>
  <c r="M14" i="386"/>
  <c r="M38" i="386" s="1"/>
  <c r="N37" i="390"/>
  <c r="M37" i="390"/>
  <c r="N36" i="390"/>
  <c r="M36" i="390"/>
  <c r="N35" i="390"/>
  <c r="M35" i="390"/>
  <c r="N34" i="390"/>
  <c r="M34" i="390"/>
  <c r="N33" i="390"/>
  <c r="M33" i="390"/>
  <c r="N32" i="390"/>
  <c r="M32" i="390"/>
  <c r="N31" i="390"/>
  <c r="M31" i="390"/>
  <c r="N30" i="390"/>
  <c r="M30" i="390"/>
  <c r="N29" i="390"/>
  <c r="M29" i="390"/>
  <c r="N28" i="390"/>
  <c r="M28" i="390"/>
  <c r="N27" i="390"/>
  <c r="M27" i="390"/>
  <c r="N26" i="390"/>
  <c r="M26" i="390"/>
  <c r="N25" i="390"/>
  <c r="M25" i="390"/>
  <c r="N24" i="390"/>
  <c r="M24" i="390"/>
  <c r="N23" i="390"/>
  <c r="M23" i="390"/>
  <c r="N22" i="390"/>
  <c r="M22" i="390"/>
  <c r="N21" i="390"/>
  <c r="M21" i="390"/>
  <c r="N20" i="390"/>
  <c r="M20" i="390"/>
  <c r="N19" i="390"/>
  <c r="M19" i="390"/>
  <c r="N18" i="390"/>
  <c r="M18" i="390"/>
  <c r="N17" i="390"/>
  <c r="M17" i="390"/>
  <c r="N16" i="390"/>
  <c r="M16" i="390"/>
  <c r="N15" i="390"/>
  <c r="M15" i="390"/>
  <c r="N14" i="390"/>
  <c r="N38" i="390" s="1"/>
  <c r="M14" i="390"/>
  <c r="M38" i="390" s="1"/>
  <c r="N37" i="391"/>
  <c r="M37" i="391"/>
  <c r="N36" i="391"/>
  <c r="M36" i="391"/>
  <c r="N35" i="391"/>
  <c r="M35" i="391"/>
  <c r="N34" i="391"/>
  <c r="M34" i="391"/>
  <c r="N33" i="391"/>
  <c r="M33" i="391"/>
  <c r="N32" i="391"/>
  <c r="M32" i="391"/>
  <c r="N31" i="391"/>
  <c r="M31" i="391"/>
  <c r="N30" i="391"/>
  <c r="M30" i="391"/>
  <c r="N29" i="391"/>
  <c r="M29" i="391"/>
  <c r="N28" i="391"/>
  <c r="M28" i="391"/>
  <c r="N27" i="391"/>
  <c r="M27" i="391"/>
  <c r="N26" i="391"/>
  <c r="M26" i="391"/>
  <c r="N25" i="391"/>
  <c r="M25" i="391"/>
  <c r="N24" i="391"/>
  <c r="M24" i="391"/>
  <c r="N23" i="391"/>
  <c r="M23" i="391"/>
  <c r="N22" i="391"/>
  <c r="M22" i="391"/>
  <c r="N21" i="391"/>
  <c r="M21" i="391"/>
  <c r="N20" i="391"/>
  <c r="M20" i="391"/>
  <c r="N19" i="391"/>
  <c r="M19" i="391"/>
  <c r="N18" i="391"/>
  <c r="M18" i="391"/>
  <c r="N17" i="391"/>
  <c r="M17" i="391"/>
  <c r="N16" i="391"/>
  <c r="M16" i="391"/>
  <c r="N15" i="391"/>
  <c r="M15" i="391"/>
  <c r="N14" i="391"/>
  <c r="N38" i="391" s="1"/>
  <c r="M14" i="391"/>
  <c r="M38" i="391" s="1"/>
  <c r="N37" i="394"/>
  <c r="M37" i="394"/>
  <c r="N36" i="394"/>
  <c r="M36" i="394"/>
  <c r="N35" i="394"/>
  <c r="M35" i="394"/>
  <c r="N34" i="394"/>
  <c r="M34" i="394"/>
  <c r="N33" i="394"/>
  <c r="M33" i="394"/>
  <c r="N32" i="394"/>
  <c r="M32" i="394"/>
  <c r="N31" i="394"/>
  <c r="M31" i="394"/>
  <c r="N30" i="394"/>
  <c r="M30" i="394"/>
  <c r="N29" i="394"/>
  <c r="M29" i="394"/>
  <c r="N28" i="394"/>
  <c r="M28" i="394"/>
  <c r="N27" i="394"/>
  <c r="M27" i="394"/>
  <c r="N26" i="394"/>
  <c r="M26" i="394"/>
  <c r="N25" i="394"/>
  <c r="M25" i="394"/>
  <c r="N24" i="394"/>
  <c r="M24" i="394"/>
  <c r="N23" i="394"/>
  <c r="M23" i="394"/>
  <c r="N22" i="394"/>
  <c r="M22" i="394"/>
  <c r="N21" i="394"/>
  <c r="M21" i="394"/>
  <c r="N20" i="394"/>
  <c r="M20" i="394"/>
  <c r="N19" i="394"/>
  <c r="M19" i="394"/>
  <c r="N18" i="394"/>
  <c r="M18" i="394"/>
  <c r="N17" i="394"/>
  <c r="M17" i="394"/>
  <c r="N16" i="394"/>
  <c r="M16" i="394"/>
  <c r="N15" i="394"/>
  <c r="M15" i="394"/>
  <c r="N14" i="394"/>
  <c r="N38" i="394" s="1"/>
  <c r="M14" i="394"/>
  <c r="M38" i="394" s="1"/>
  <c r="N37" i="396"/>
  <c r="M37" i="396"/>
  <c r="N36" i="396"/>
  <c r="M36" i="396"/>
  <c r="N35" i="396"/>
  <c r="M35" i="396"/>
  <c r="N34" i="396"/>
  <c r="M34" i="396"/>
  <c r="N33" i="396"/>
  <c r="M33" i="396"/>
  <c r="N32" i="396"/>
  <c r="M32" i="396"/>
  <c r="N31" i="396"/>
  <c r="M31" i="396"/>
  <c r="N30" i="396"/>
  <c r="M30" i="396"/>
  <c r="N29" i="396"/>
  <c r="M29" i="396"/>
  <c r="N28" i="396"/>
  <c r="M28" i="396"/>
  <c r="N27" i="396"/>
  <c r="M27" i="396"/>
  <c r="N26" i="396"/>
  <c r="M26" i="396"/>
  <c r="N25" i="396"/>
  <c r="M25" i="396"/>
  <c r="N24" i="396"/>
  <c r="M24" i="396"/>
  <c r="N23" i="396"/>
  <c r="M23" i="396"/>
  <c r="N22" i="396"/>
  <c r="M22" i="396"/>
  <c r="N21" i="396"/>
  <c r="M21" i="396"/>
  <c r="N20" i="396"/>
  <c r="M20" i="396"/>
  <c r="N19" i="396"/>
  <c r="M19" i="396"/>
  <c r="N18" i="396"/>
  <c r="M18" i="396"/>
  <c r="N17" i="396"/>
  <c r="M17" i="396"/>
  <c r="N16" i="396"/>
  <c r="M16" i="396"/>
  <c r="N15" i="396"/>
  <c r="M15" i="396"/>
  <c r="N14" i="396"/>
  <c r="N38" i="396" s="1"/>
  <c r="M14" i="396"/>
  <c r="M38" i="396" s="1"/>
  <c r="N37" i="398"/>
  <c r="M37" i="398"/>
  <c r="N36" i="398"/>
  <c r="M36" i="398"/>
  <c r="N35" i="398"/>
  <c r="M35" i="398"/>
  <c r="N34" i="398"/>
  <c r="M34" i="398"/>
  <c r="N33" i="398"/>
  <c r="M33" i="398"/>
  <c r="N32" i="398"/>
  <c r="M32" i="398"/>
  <c r="N31" i="398"/>
  <c r="M31" i="398"/>
  <c r="N30" i="398"/>
  <c r="M30" i="398"/>
  <c r="N29" i="398"/>
  <c r="M29" i="398"/>
  <c r="N28" i="398"/>
  <c r="M28" i="398"/>
  <c r="N27" i="398"/>
  <c r="M27" i="398"/>
  <c r="N26" i="398"/>
  <c r="M26" i="398"/>
  <c r="N25" i="398"/>
  <c r="M25" i="398"/>
  <c r="N24" i="398"/>
  <c r="M24" i="398"/>
  <c r="N23" i="398"/>
  <c r="M23" i="398"/>
  <c r="N22" i="398"/>
  <c r="M22" i="398"/>
  <c r="N21" i="398"/>
  <c r="M21" i="398"/>
  <c r="N20" i="398"/>
  <c r="M20" i="398"/>
  <c r="N19" i="398"/>
  <c r="M19" i="398"/>
  <c r="N18" i="398"/>
  <c r="M18" i="398"/>
  <c r="N17" i="398"/>
  <c r="M17" i="398"/>
  <c r="N16" i="398"/>
  <c r="M16" i="398"/>
  <c r="N15" i="398"/>
  <c r="M15" i="398"/>
  <c r="N14" i="398"/>
  <c r="N38" i="398" s="1"/>
  <c r="M14" i="398"/>
  <c r="M38" i="398" s="1"/>
  <c r="N37" i="400"/>
  <c r="M37" i="400"/>
  <c r="N36" i="400"/>
  <c r="M36" i="400"/>
  <c r="N35" i="400"/>
  <c r="M35" i="400"/>
  <c r="N34" i="400"/>
  <c r="M34" i="400"/>
  <c r="N33" i="400"/>
  <c r="M33" i="400"/>
  <c r="N32" i="400"/>
  <c r="M32" i="400"/>
  <c r="N31" i="400"/>
  <c r="M31" i="400"/>
  <c r="N30" i="400"/>
  <c r="M30" i="400"/>
  <c r="N29" i="400"/>
  <c r="M29" i="400"/>
  <c r="N28" i="400"/>
  <c r="M28" i="400"/>
  <c r="N27" i="400"/>
  <c r="M27" i="400"/>
  <c r="N26" i="400"/>
  <c r="M26" i="400"/>
  <c r="N25" i="400"/>
  <c r="M25" i="400"/>
  <c r="N24" i="400"/>
  <c r="M24" i="400"/>
  <c r="N23" i="400"/>
  <c r="M23" i="400"/>
  <c r="N22" i="400"/>
  <c r="M22" i="400"/>
  <c r="N21" i="400"/>
  <c r="M21" i="400"/>
  <c r="N20" i="400"/>
  <c r="M20" i="400"/>
  <c r="N19" i="400"/>
  <c r="M19" i="400"/>
  <c r="N18" i="400"/>
  <c r="M18" i="400"/>
  <c r="N17" i="400"/>
  <c r="M17" i="400"/>
  <c r="N16" i="400"/>
  <c r="M16" i="400"/>
  <c r="N15" i="400"/>
  <c r="M15" i="400"/>
  <c r="N14" i="400"/>
  <c r="N38" i="400" s="1"/>
  <c r="M14" i="400"/>
  <c r="M38" i="400" s="1"/>
  <c r="N37" i="402"/>
  <c r="M37" i="402"/>
  <c r="N36" i="402"/>
  <c r="M36" i="402"/>
  <c r="N35" i="402"/>
  <c r="M35" i="402"/>
  <c r="N34" i="402"/>
  <c r="M34" i="402"/>
  <c r="N33" i="402"/>
  <c r="M33" i="402"/>
  <c r="N32" i="402"/>
  <c r="M32" i="402"/>
  <c r="N31" i="402"/>
  <c r="M31" i="402"/>
  <c r="N30" i="402"/>
  <c r="M30" i="402"/>
  <c r="N29" i="402"/>
  <c r="M29" i="402"/>
  <c r="N28" i="402"/>
  <c r="M28" i="402"/>
  <c r="N27" i="402"/>
  <c r="M27" i="402"/>
  <c r="N26" i="402"/>
  <c r="M26" i="402"/>
  <c r="N25" i="402"/>
  <c r="M25" i="402"/>
  <c r="N24" i="402"/>
  <c r="M24" i="402"/>
  <c r="N23" i="402"/>
  <c r="M23" i="402"/>
  <c r="N22" i="402"/>
  <c r="M22" i="402"/>
  <c r="N21" i="402"/>
  <c r="M21" i="402"/>
  <c r="N20" i="402"/>
  <c r="M20" i="402"/>
  <c r="N19" i="402"/>
  <c r="M19" i="402"/>
  <c r="N18" i="402"/>
  <c r="M18" i="402"/>
  <c r="N17" i="402"/>
  <c r="M17" i="402"/>
  <c r="N16" i="402"/>
  <c r="M16" i="402"/>
  <c r="N15" i="402"/>
  <c r="M15" i="402"/>
  <c r="N14" i="402"/>
  <c r="N38" i="402" s="1"/>
  <c r="M14" i="402"/>
  <c r="M38" i="402" s="1"/>
  <c r="N37" i="404"/>
  <c r="M37" i="404"/>
  <c r="N36" i="404"/>
  <c r="M36" i="404"/>
  <c r="N35" i="404"/>
  <c r="M35" i="404"/>
  <c r="N34" i="404"/>
  <c r="M34" i="404"/>
  <c r="N33" i="404"/>
  <c r="M33" i="404"/>
  <c r="N32" i="404"/>
  <c r="M32" i="404"/>
  <c r="N31" i="404"/>
  <c r="M31" i="404"/>
  <c r="N30" i="404"/>
  <c r="M30" i="404"/>
  <c r="N29" i="404"/>
  <c r="M29" i="404"/>
  <c r="N28" i="404"/>
  <c r="M28" i="404"/>
  <c r="N27" i="404"/>
  <c r="M27" i="404"/>
  <c r="N26" i="404"/>
  <c r="M26" i="404"/>
  <c r="N25" i="404"/>
  <c r="M25" i="404"/>
  <c r="N24" i="404"/>
  <c r="M24" i="404"/>
  <c r="N23" i="404"/>
  <c r="M23" i="404"/>
  <c r="N22" i="404"/>
  <c r="M22" i="404"/>
  <c r="N21" i="404"/>
  <c r="M21" i="404"/>
  <c r="N20" i="404"/>
  <c r="M20" i="404"/>
  <c r="N19" i="404"/>
  <c r="M19" i="404"/>
  <c r="N18" i="404"/>
  <c r="M18" i="404"/>
  <c r="N17" i="404"/>
  <c r="M17" i="404"/>
  <c r="N16" i="404"/>
  <c r="M16" i="404"/>
  <c r="N15" i="404"/>
  <c r="M15" i="404"/>
  <c r="N14" i="404"/>
  <c r="N38" i="404" s="1"/>
  <c r="M14" i="404"/>
  <c r="M38" i="404" s="1"/>
  <c r="N37" i="406"/>
  <c r="M37" i="406"/>
  <c r="N36" i="406"/>
  <c r="M36" i="406"/>
  <c r="N35" i="406"/>
  <c r="M35" i="406"/>
  <c r="N34" i="406"/>
  <c r="M34" i="406"/>
  <c r="N33" i="406"/>
  <c r="M33" i="406"/>
  <c r="N32" i="406"/>
  <c r="M32" i="406"/>
  <c r="N31" i="406"/>
  <c r="M31" i="406"/>
  <c r="N30" i="406"/>
  <c r="M30" i="406"/>
  <c r="N29" i="406"/>
  <c r="M29" i="406"/>
  <c r="N28" i="406"/>
  <c r="M28" i="406"/>
  <c r="N27" i="406"/>
  <c r="M27" i="406"/>
  <c r="N26" i="406"/>
  <c r="M26" i="406"/>
  <c r="N25" i="406"/>
  <c r="M25" i="406"/>
  <c r="N24" i="406"/>
  <c r="M24" i="406"/>
  <c r="N23" i="406"/>
  <c r="M23" i="406"/>
  <c r="N22" i="406"/>
  <c r="M22" i="406"/>
  <c r="N21" i="406"/>
  <c r="M21" i="406"/>
  <c r="N20" i="406"/>
  <c r="M20" i="406"/>
  <c r="N19" i="406"/>
  <c r="M19" i="406"/>
  <c r="N18" i="406"/>
  <c r="M18" i="406"/>
  <c r="N17" i="406"/>
  <c r="M17" i="406"/>
  <c r="N16" i="406"/>
  <c r="M16" i="406"/>
  <c r="N15" i="406"/>
  <c r="M15" i="406"/>
  <c r="N14" i="406"/>
  <c r="N38" i="406" s="1"/>
  <c r="M14" i="406"/>
  <c r="M38" i="406" s="1"/>
  <c r="N37" i="409"/>
  <c r="M37" i="409"/>
  <c r="N36" i="409"/>
  <c r="M36" i="409"/>
  <c r="N35" i="409"/>
  <c r="M35" i="409"/>
  <c r="N34" i="409"/>
  <c r="M34" i="409"/>
  <c r="N33" i="409"/>
  <c r="M33" i="409"/>
  <c r="N32" i="409"/>
  <c r="M32" i="409"/>
  <c r="N31" i="409"/>
  <c r="M31" i="409"/>
  <c r="N30" i="409"/>
  <c r="M30" i="409"/>
  <c r="N29" i="409"/>
  <c r="M29" i="409"/>
  <c r="N28" i="409"/>
  <c r="M28" i="409"/>
  <c r="N27" i="409"/>
  <c r="M27" i="409"/>
  <c r="N26" i="409"/>
  <c r="M26" i="409"/>
  <c r="N25" i="409"/>
  <c r="M25" i="409"/>
  <c r="N24" i="409"/>
  <c r="M24" i="409"/>
  <c r="N23" i="409"/>
  <c r="M23" i="409"/>
  <c r="N22" i="409"/>
  <c r="M22" i="409"/>
  <c r="N21" i="409"/>
  <c r="M21" i="409"/>
  <c r="N20" i="409"/>
  <c r="M20" i="409"/>
  <c r="N19" i="409"/>
  <c r="M19" i="409"/>
  <c r="N18" i="409"/>
  <c r="M18" i="409"/>
  <c r="N17" i="409"/>
  <c r="M17" i="409"/>
  <c r="N16" i="409"/>
  <c r="M16" i="409"/>
  <c r="N15" i="409"/>
  <c r="M15" i="409"/>
  <c r="N14" i="409"/>
  <c r="N38" i="409" s="1"/>
  <c r="M14" i="409"/>
  <c r="M38" i="409" s="1"/>
  <c r="N37" i="411"/>
  <c r="M37" i="411"/>
  <c r="N36" i="411"/>
  <c r="M36" i="411"/>
  <c r="N35" i="411"/>
  <c r="M35" i="411"/>
  <c r="N34" i="411"/>
  <c r="M34" i="411"/>
  <c r="N33" i="411"/>
  <c r="M33" i="411"/>
  <c r="N32" i="411"/>
  <c r="M32" i="411"/>
  <c r="N31" i="411"/>
  <c r="M31" i="411"/>
  <c r="N30" i="411"/>
  <c r="M30" i="411"/>
  <c r="N29" i="411"/>
  <c r="M29" i="411"/>
  <c r="N28" i="411"/>
  <c r="M28" i="411"/>
  <c r="N27" i="411"/>
  <c r="M27" i="411"/>
  <c r="N26" i="411"/>
  <c r="M26" i="411"/>
  <c r="N25" i="411"/>
  <c r="M25" i="411"/>
  <c r="N24" i="411"/>
  <c r="M24" i="411"/>
  <c r="N23" i="411"/>
  <c r="M23" i="411"/>
  <c r="N22" i="411"/>
  <c r="M22" i="411"/>
  <c r="N21" i="411"/>
  <c r="M21" i="411"/>
  <c r="N20" i="411"/>
  <c r="M20" i="411"/>
  <c r="N19" i="411"/>
  <c r="M19" i="411"/>
  <c r="N18" i="411"/>
  <c r="M18" i="411"/>
  <c r="N17" i="411"/>
  <c r="M17" i="411"/>
  <c r="N16" i="411"/>
  <c r="M16" i="411"/>
  <c r="N15" i="411"/>
  <c r="M15" i="411"/>
  <c r="N14" i="411"/>
  <c r="N38" i="411" s="1"/>
  <c r="M14" i="411"/>
  <c r="M38" i="411" s="1"/>
  <c r="N37" i="413"/>
  <c r="M37" i="413"/>
  <c r="N36" i="413"/>
  <c r="M36" i="413"/>
  <c r="N35" i="413"/>
  <c r="M35" i="413"/>
  <c r="N34" i="413"/>
  <c r="M34" i="413"/>
  <c r="N33" i="413"/>
  <c r="M33" i="413"/>
  <c r="N32" i="413"/>
  <c r="M32" i="413"/>
  <c r="N31" i="413"/>
  <c r="M31" i="413"/>
  <c r="N30" i="413"/>
  <c r="M30" i="413"/>
  <c r="N29" i="413"/>
  <c r="M29" i="413"/>
  <c r="N28" i="413"/>
  <c r="M28" i="413"/>
  <c r="N27" i="413"/>
  <c r="M27" i="413"/>
  <c r="N26" i="413"/>
  <c r="M26" i="413"/>
  <c r="N25" i="413"/>
  <c r="M25" i="413"/>
  <c r="N24" i="413"/>
  <c r="M24" i="413"/>
  <c r="N23" i="413"/>
  <c r="M23" i="413"/>
  <c r="N22" i="413"/>
  <c r="M22" i="413"/>
  <c r="N21" i="413"/>
  <c r="M21" i="413"/>
  <c r="N20" i="413"/>
  <c r="M20" i="413"/>
  <c r="N19" i="413"/>
  <c r="M19" i="413"/>
  <c r="N18" i="413"/>
  <c r="M18" i="413"/>
  <c r="N17" i="413"/>
  <c r="M17" i="413"/>
  <c r="N16" i="413"/>
  <c r="M16" i="413"/>
  <c r="N15" i="413"/>
  <c r="M15" i="413"/>
  <c r="N14" i="413"/>
  <c r="N38" i="413" s="1"/>
  <c r="M14" i="413"/>
  <c r="M38" i="413" s="1"/>
  <c r="N37" i="420"/>
  <c r="M37" i="420"/>
  <c r="N36" i="420"/>
  <c r="M36" i="420"/>
  <c r="N35" i="420"/>
  <c r="M35" i="420"/>
  <c r="N34" i="420"/>
  <c r="M34" i="420"/>
  <c r="N33" i="420"/>
  <c r="M33" i="420"/>
  <c r="N32" i="420"/>
  <c r="M32" i="420"/>
  <c r="N31" i="420"/>
  <c r="M31" i="420"/>
  <c r="N30" i="420"/>
  <c r="M30" i="420"/>
  <c r="N29" i="420"/>
  <c r="M29" i="420"/>
  <c r="N28" i="420"/>
  <c r="M28" i="420"/>
  <c r="N27" i="420"/>
  <c r="M27" i="420"/>
  <c r="N26" i="420"/>
  <c r="M26" i="420"/>
  <c r="N25" i="420"/>
  <c r="M25" i="420"/>
  <c r="N24" i="420"/>
  <c r="M24" i="420"/>
  <c r="N23" i="420"/>
  <c r="M23" i="420"/>
  <c r="N22" i="420"/>
  <c r="M22" i="420"/>
  <c r="N21" i="420"/>
  <c r="M21" i="420"/>
  <c r="N20" i="420"/>
  <c r="M20" i="420"/>
  <c r="N19" i="420"/>
  <c r="M19" i="420"/>
  <c r="N18" i="420"/>
  <c r="M18" i="420"/>
  <c r="N17" i="420"/>
  <c r="M17" i="420"/>
  <c r="N16" i="420"/>
  <c r="M16" i="420"/>
  <c r="N15" i="420"/>
  <c r="M15" i="420"/>
  <c r="N14" i="420"/>
  <c r="N38" i="420" s="1"/>
  <c r="M14" i="420"/>
  <c r="M38" i="420" s="1"/>
  <c r="N37" i="419"/>
  <c r="M37" i="419"/>
  <c r="N36" i="419"/>
  <c r="M36" i="419"/>
  <c r="N35" i="419"/>
  <c r="M35" i="419"/>
  <c r="N34" i="419"/>
  <c r="M34" i="419"/>
  <c r="N33" i="419"/>
  <c r="M33" i="419"/>
  <c r="N32" i="419"/>
  <c r="M32" i="419"/>
  <c r="N31" i="419"/>
  <c r="M31" i="419"/>
  <c r="N30" i="419"/>
  <c r="M30" i="419"/>
  <c r="N29" i="419"/>
  <c r="M29" i="419"/>
  <c r="N28" i="419"/>
  <c r="M28" i="419"/>
  <c r="N27" i="419"/>
  <c r="M27" i="419"/>
  <c r="N26" i="419"/>
  <c r="M26" i="419"/>
  <c r="N25" i="419"/>
  <c r="M25" i="419"/>
  <c r="N24" i="419"/>
  <c r="M24" i="419"/>
  <c r="N23" i="419"/>
  <c r="M23" i="419"/>
  <c r="N22" i="419"/>
  <c r="M22" i="419"/>
  <c r="N21" i="419"/>
  <c r="M21" i="419"/>
  <c r="N20" i="419"/>
  <c r="M20" i="419"/>
  <c r="N19" i="419"/>
  <c r="M19" i="419"/>
  <c r="N18" i="419"/>
  <c r="M18" i="419"/>
  <c r="N17" i="419"/>
  <c r="M17" i="419"/>
  <c r="N16" i="419"/>
  <c r="M16" i="419"/>
  <c r="N15" i="419"/>
  <c r="M15" i="419"/>
  <c r="N14" i="419"/>
  <c r="N38" i="419" s="1"/>
  <c r="M14" i="419"/>
  <c r="M38" i="419" s="1"/>
  <c r="N37" i="414"/>
  <c r="M37" i="414"/>
  <c r="N36" i="414"/>
  <c r="M36" i="414"/>
  <c r="N35" i="414"/>
  <c r="M35" i="414"/>
  <c r="N34" i="414"/>
  <c r="M34" i="414"/>
  <c r="N33" i="414"/>
  <c r="M33" i="414"/>
  <c r="N32" i="414"/>
  <c r="M32" i="414"/>
  <c r="N31" i="414"/>
  <c r="M31" i="414"/>
  <c r="N30" i="414"/>
  <c r="M30" i="414"/>
  <c r="N29" i="414"/>
  <c r="M29" i="414"/>
  <c r="N28" i="414"/>
  <c r="M28" i="414"/>
  <c r="N27" i="414"/>
  <c r="M27" i="414"/>
  <c r="N26" i="414"/>
  <c r="M26" i="414"/>
  <c r="N25" i="414"/>
  <c r="M25" i="414"/>
  <c r="N24" i="414"/>
  <c r="M24" i="414"/>
  <c r="N23" i="414"/>
  <c r="M23" i="414"/>
  <c r="N22" i="414"/>
  <c r="M22" i="414"/>
  <c r="N21" i="414"/>
  <c r="M21" i="414"/>
  <c r="N20" i="414"/>
  <c r="M20" i="414"/>
  <c r="N19" i="414"/>
  <c r="M19" i="414"/>
  <c r="N18" i="414"/>
  <c r="M18" i="414"/>
  <c r="N17" i="414"/>
  <c r="M17" i="414"/>
  <c r="N16" i="414"/>
  <c r="M16" i="414"/>
  <c r="N15" i="414"/>
  <c r="M15" i="414"/>
  <c r="N14" i="414"/>
  <c r="N38" i="414" s="1"/>
  <c r="M14" i="414"/>
  <c r="M38" i="414" s="1"/>
  <c r="N37" i="418"/>
  <c r="M37" i="418"/>
  <c r="N36" i="418"/>
  <c r="M36" i="418"/>
  <c r="N35" i="418"/>
  <c r="M35" i="418"/>
  <c r="N34" i="418"/>
  <c r="M34" i="418"/>
  <c r="N33" i="418"/>
  <c r="M33" i="418"/>
  <c r="N32" i="418"/>
  <c r="M32" i="418"/>
  <c r="N31" i="418"/>
  <c r="M31" i="418"/>
  <c r="N30" i="418"/>
  <c r="M30" i="418"/>
  <c r="N29" i="418"/>
  <c r="M29" i="418"/>
  <c r="N28" i="418"/>
  <c r="M28" i="418"/>
  <c r="N27" i="418"/>
  <c r="M27" i="418"/>
  <c r="N26" i="418"/>
  <c r="M26" i="418"/>
  <c r="N25" i="418"/>
  <c r="M25" i="418"/>
  <c r="N24" i="418"/>
  <c r="M24" i="418"/>
  <c r="N23" i="418"/>
  <c r="M23" i="418"/>
  <c r="N22" i="418"/>
  <c r="M22" i="418"/>
  <c r="N21" i="418"/>
  <c r="M21" i="418"/>
  <c r="N20" i="418"/>
  <c r="M20" i="418"/>
  <c r="N19" i="418"/>
  <c r="M19" i="418"/>
  <c r="N18" i="418"/>
  <c r="M18" i="418"/>
  <c r="N17" i="418"/>
  <c r="M17" i="418"/>
  <c r="N16" i="418"/>
  <c r="M16" i="418"/>
  <c r="N15" i="418"/>
  <c r="M15" i="418"/>
  <c r="N14" i="418"/>
  <c r="N38" i="418" s="1"/>
  <c r="M14" i="418"/>
  <c r="M38" i="418" s="1"/>
  <c r="N37" i="421"/>
  <c r="M37" i="421"/>
  <c r="N36" i="421"/>
  <c r="M36" i="421"/>
  <c r="N35" i="421"/>
  <c r="M35" i="421"/>
  <c r="N34" i="421"/>
  <c r="M34" i="421"/>
  <c r="N33" i="421"/>
  <c r="M33" i="421"/>
  <c r="N32" i="421"/>
  <c r="M32" i="421"/>
  <c r="N31" i="421"/>
  <c r="M31" i="421"/>
  <c r="N30" i="421"/>
  <c r="M30" i="421"/>
  <c r="N29" i="421"/>
  <c r="M29" i="421"/>
  <c r="N28" i="421"/>
  <c r="M28" i="421"/>
  <c r="N27" i="421"/>
  <c r="M27" i="421"/>
  <c r="N26" i="421"/>
  <c r="M26" i="421"/>
  <c r="N25" i="421"/>
  <c r="M25" i="421"/>
  <c r="N24" i="421"/>
  <c r="M24" i="421"/>
  <c r="N23" i="421"/>
  <c r="M23" i="421"/>
  <c r="N22" i="421"/>
  <c r="M22" i="421"/>
  <c r="N21" i="421"/>
  <c r="M21" i="421"/>
  <c r="N20" i="421"/>
  <c r="M20" i="421"/>
  <c r="N19" i="421"/>
  <c r="M19" i="421"/>
  <c r="N18" i="421"/>
  <c r="M18" i="421"/>
  <c r="N17" i="421"/>
  <c r="M17" i="421"/>
  <c r="N16" i="421"/>
  <c r="M16" i="421"/>
  <c r="N15" i="421"/>
  <c r="M15" i="421"/>
  <c r="N14" i="421"/>
  <c r="N38" i="421" s="1"/>
  <c r="M14" i="421"/>
  <c r="M38" i="421" s="1"/>
  <c r="N37" i="422"/>
  <c r="M37" i="422"/>
  <c r="N36" i="422"/>
  <c r="M36" i="422"/>
  <c r="N35" i="422"/>
  <c r="M35" i="422"/>
  <c r="N34" i="422"/>
  <c r="M34" i="422"/>
  <c r="N33" i="422"/>
  <c r="M33" i="422"/>
  <c r="N32" i="422"/>
  <c r="M32" i="422"/>
  <c r="N31" i="422"/>
  <c r="M31" i="422"/>
  <c r="N30" i="422"/>
  <c r="M30" i="422"/>
  <c r="N29" i="422"/>
  <c r="M29" i="422"/>
  <c r="N28" i="422"/>
  <c r="M28" i="422"/>
  <c r="N27" i="422"/>
  <c r="M27" i="422"/>
  <c r="N26" i="422"/>
  <c r="M26" i="422"/>
  <c r="N25" i="422"/>
  <c r="M25" i="422"/>
  <c r="N24" i="422"/>
  <c r="M24" i="422"/>
  <c r="N23" i="422"/>
  <c r="M23" i="422"/>
  <c r="N22" i="422"/>
  <c r="M22" i="422"/>
  <c r="N21" i="422"/>
  <c r="M21" i="422"/>
  <c r="N20" i="422"/>
  <c r="M20" i="422"/>
  <c r="N19" i="422"/>
  <c r="M19" i="422"/>
  <c r="N18" i="422"/>
  <c r="M18" i="422"/>
  <c r="N17" i="422"/>
  <c r="M17" i="422"/>
  <c r="N16" i="422"/>
  <c r="M16" i="422"/>
  <c r="N15" i="422"/>
  <c r="M15" i="422"/>
  <c r="N14" i="422"/>
  <c r="N38" i="422" s="1"/>
  <c r="M14" i="422"/>
  <c r="M38" i="422" s="1"/>
  <c r="N37" i="423"/>
  <c r="M37" i="423"/>
  <c r="N36" i="423"/>
  <c r="M36" i="423"/>
  <c r="N35" i="423"/>
  <c r="M35" i="423"/>
  <c r="N34" i="423"/>
  <c r="M34" i="423"/>
  <c r="N33" i="423"/>
  <c r="M33" i="423"/>
  <c r="N32" i="423"/>
  <c r="M32" i="423"/>
  <c r="N31" i="423"/>
  <c r="M31" i="423"/>
  <c r="N30" i="423"/>
  <c r="M30" i="423"/>
  <c r="N29" i="423"/>
  <c r="M29" i="423"/>
  <c r="N28" i="423"/>
  <c r="M28" i="423"/>
  <c r="N27" i="423"/>
  <c r="M27" i="423"/>
  <c r="N26" i="423"/>
  <c r="M26" i="423"/>
  <c r="N25" i="423"/>
  <c r="M25" i="423"/>
  <c r="N24" i="423"/>
  <c r="M24" i="423"/>
  <c r="N23" i="423"/>
  <c r="M23" i="423"/>
  <c r="N22" i="423"/>
  <c r="M22" i="423"/>
  <c r="N21" i="423"/>
  <c r="M21" i="423"/>
  <c r="N20" i="423"/>
  <c r="M20" i="423"/>
  <c r="N19" i="423"/>
  <c r="M19" i="423"/>
  <c r="N18" i="423"/>
  <c r="M18" i="423"/>
  <c r="N17" i="423"/>
  <c r="M17" i="423"/>
  <c r="N16" i="423"/>
  <c r="M16" i="423"/>
  <c r="N15" i="423"/>
  <c r="M15" i="423"/>
  <c r="N14" i="423"/>
  <c r="N38" i="423" s="1"/>
  <c r="M14" i="423"/>
  <c r="M38" i="423" s="1"/>
  <c r="N37" i="427"/>
  <c r="M37" i="427"/>
  <c r="N36" i="427"/>
  <c r="M36" i="427"/>
  <c r="N35" i="427"/>
  <c r="M35" i="427"/>
  <c r="N34" i="427"/>
  <c r="M34" i="427"/>
  <c r="N33" i="427"/>
  <c r="M33" i="427"/>
  <c r="N32" i="427"/>
  <c r="M32" i="427"/>
  <c r="N31" i="427"/>
  <c r="M31" i="427"/>
  <c r="N30" i="427"/>
  <c r="M30" i="427"/>
  <c r="N29" i="427"/>
  <c r="M29" i="427"/>
  <c r="N28" i="427"/>
  <c r="M28" i="427"/>
  <c r="N27" i="427"/>
  <c r="M27" i="427"/>
  <c r="N26" i="427"/>
  <c r="M26" i="427"/>
  <c r="N25" i="427"/>
  <c r="M25" i="427"/>
  <c r="N24" i="427"/>
  <c r="M24" i="427"/>
  <c r="N23" i="427"/>
  <c r="M23" i="427"/>
  <c r="N22" i="427"/>
  <c r="M22" i="427"/>
  <c r="N21" i="427"/>
  <c r="M21" i="427"/>
  <c r="N20" i="427"/>
  <c r="M20" i="427"/>
  <c r="N19" i="427"/>
  <c r="M19" i="427"/>
  <c r="N18" i="427"/>
  <c r="M18" i="427"/>
  <c r="N17" i="427"/>
  <c r="M17" i="427"/>
  <c r="N16" i="427"/>
  <c r="M16" i="427"/>
  <c r="N15" i="427"/>
  <c r="M15" i="427"/>
  <c r="N14" i="427"/>
  <c r="N38" i="427" s="1"/>
  <c r="M14" i="427"/>
  <c r="M38" i="427" s="1"/>
  <c r="N37" i="430"/>
  <c r="M37" i="430"/>
  <c r="N36" i="430"/>
  <c r="M36" i="430"/>
  <c r="N35" i="430"/>
  <c r="M35" i="430"/>
  <c r="N34" i="430"/>
  <c r="M34" i="430"/>
  <c r="N33" i="430"/>
  <c r="M33" i="430"/>
  <c r="N32" i="430"/>
  <c r="M32" i="430"/>
  <c r="N31" i="430"/>
  <c r="M31" i="430"/>
  <c r="N30" i="430"/>
  <c r="M30" i="430"/>
  <c r="N29" i="430"/>
  <c r="M29" i="430"/>
  <c r="N28" i="430"/>
  <c r="M28" i="430"/>
  <c r="N27" i="430"/>
  <c r="M27" i="430"/>
  <c r="N26" i="430"/>
  <c r="M26" i="430"/>
  <c r="N25" i="430"/>
  <c r="M25" i="430"/>
  <c r="N24" i="430"/>
  <c r="M24" i="430"/>
  <c r="N23" i="430"/>
  <c r="M23" i="430"/>
  <c r="N22" i="430"/>
  <c r="M22" i="430"/>
  <c r="N21" i="430"/>
  <c r="M21" i="430"/>
  <c r="N20" i="430"/>
  <c r="M20" i="430"/>
  <c r="N19" i="430"/>
  <c r="M19" i="430"/>
  <c r="N18" i="430"/>
  <c r="M18" i="430"/>
  <c r="N17" i="430"/>
  <c r="M17" i="430"/>
  <c r="N16" i="430"/>
  <c r="M16" i="430"/>
  <c r="N15" i="430"/>
  <c r="M15" i="430"/>
  <c r="N14" i="430"/>
  <c r="N38" i="430" s="1"/>
  <c r="M14" i="430"/>
  <c r="M38" i="430" s="1"/>
  <c r="N37" i="432"/>
  <c r="M37" i="432"/>
  <c r="N36" i="432"/>
  <c r="M36" i="432"/>
  <c r="N35" i="432"/>
  <c r="M35" i="432"/>
  <c r="N34" i="432"/>
  <c r="M34" i="432"/>
  <c r="N33" i="432"/>
  <c r="M33" i="432"/>
  <c r="N32" i="432"/>
  <c r="M32" i="432"/>
  <c r="N31" i="432"/>
  <c r="M31" i="432"/>
  <c r="N30" i="432"/>
  <c r="M30" i="432"/>
  <c r="N29" i="432"/>
  <c r="M29" i="432"/>
  <c r="N28" i="432"/>
  <c r="M28" i="432"/>
  <c r="N27" i="432"/>
  <c r="M27" i="432"/>
  <c r="N26" i="432"/>
  <c r="M26" i="432"/>
  <c r="N25" i="432"/>
  <c r="M25" i="432"/>
  <c r="N24" i="432"/>
  <c r="M24" i="432"/>
  <c r="N23" i="432"/>
  <c r="M23" i="432"/>
  <c r="N22" i="432"/>
  <c r="M22" i="432"/>
  <c r="N21" i="432"/>
  <c r="M21" i="432"/>
  <c r="N20" i="432"/>
  <c r="M20" i="432"/>
  <c r="N19" i="432"/>
  <c r="M19" i="432"/>
  <c r="N18" i="432"/>
  <c r="M18" i="432"/>
  <c r="N17" i="432"/>
  <c r="M17" i="432"/>
  <c r="N16" i="432"/>
  <c r="M16" i="432"/>
  <c r="N15" i="432"/>
  <c r="M15" i="432"/>
  <c r="N14" i="432"/>
  <c r="N38" i="432" s="1"/>
  <c r="M14" i="432"/>
  <c r="M38" i="432" s="1"/>
  <c r="N37" i="434"/>
  <c r="M37" i="434"/>
  <c r="N36" i="434"/>
  <c r="M36" i="434"/>
  <c r="N35" i="434"/>
  <c r="M35" i="434"/>
  <c r="N34" i="434"/>
  <c r="M34" i="434"/>
  <c r="N33" i="434"/>
  <c r="M33" i="434"/>
  <c r="N32" i="434"/>
  <c r="M32" i="434"/>
  <c r="N31" i="434"/>
  <c r="M31" i="434"/>
  <c r="N30" i="434"/>
  <c r="M30" i="434"/>
  <c r="N29" i="434"/>
  <c r="M29" i="434"/>
  <c r="N28" i="434"/>
  <c r="M28" i="434"/>
  <c r="N27" i="434"/>
  <c r="M27" i="434"/>
  <c r="N26" i="434"/>
  <c r="M26" i="434"/>
  <c r="N25" i="434"/>
  <c r="M25" i="434"/>
  <c r="N24" i="434"/>
  <c r="M24" i="434"/>
  <c r="N23" i="434"/>
  <c r="M23" i="434"/>
  <c r="N22" i="434"/>
  <c r="M22" i="434"/>
  <c r="N21" i="434"/>
  <c r="M21" i="434"/>
  <c r="N20" i="434"/>
  <c r="M20" i="434"/>
  <c r="N19" i="434"/>
  <c r="M19" i="434"/>
  <c r="N18" i="434"/>
  <c r="M18" i="434"/>
  <c r="N17" i="434"/>
  <c r="M17" i="434"/>
  <c r="N16" i="434"/>
  <c r="M16" i="434"/>
  <c r="N15" i="434"/>
  <c r="M15" i="434"/>
  <c r="N14" i="434"/>
  <c r="N38" i="434" s="1"/>
  <c r="M14" i="434"/>
  <c r="M38" i="434" s="1"/>
  <c r="N37" i="436"/>
  <c r="M37" i="436"/>
  <c r="N36" i="436"/>
  <c r="M36" i="436"/>
  <c r="N35" i="436"/>
  <c r="M35" i="436"/>
  <c r="N34" i="436"/>
  <c r="M34" i="436"/>
  <c r="N33" i="436"/>
  <c r="M33" i="436"/>
  <c r="N32" i="436"/>
  <c r="M32" i="436"/>
  <c r="N31" i="436"/>
  <c r="M31" i="436"/>
  <c r="N30" i="436"/>
  <c r="M30" i="436"/>
  <c r="N29" i="436"/>
  <c r="M29" i="436"/>
  <c r="N28" i="436"/>
  <c r="M28" i="436"/>
  <c r="N27" i="436"/>
  <c r="M27" i="436"/>
  <c r="N26" i="436"/>
  <c r="M26" i="436"/>
  <c r="N25" i="436"/>
  <c r="M25" i="436"/>
  <c r="N24" i="436"/>
  <c r="M24" i="436"/>
  <c r="N23" i="436"/>
  <c r="M23" i="436"/>
  <c r="N22" i="436"/>
  <c r="M22" i="436"/>
  <c r="N21" i="436"/>
  <c r="M21" i="436"/>
  <c r="N20" i="436"/>
  <c r="M20" i="436"/>
  <c r="N19" i="436"/>
  <c r="M19" i="436"/>
  <c r="N18" i="436"/>
  <c r="M18" i="436"/>
  <c r="N17" i="436"/>
  <c r="M17" i="436"/>
  <c r="N16" i="436"/>
  <c r="M16" i="436"/>
  <c r="N15" i="436"/>
  <c r="M15" i="436"/>
  <c r="N14" i="436"/>
  <c r="N38" i="436" s="1"/>
  <c r="M14" i="436"/>
  <c r="M38" i="436" s="1"/>
  <c r="N37" i="438"/>
  <c r="M37" i="438"/>
  <c r="N36" i="438"/>
  <c r="M36" i="438"/>
  <c r="N35" i="438"/>
  <c r="M35" i="438"/>
  <c r="N34" i="438"/>
  <c r="M34" i="438"/>
  <c r="N33" i="438"/>
  <c r="M33" i="438"/>
  <c r="N32" i="438"/>
  <c r="M32" i="438"/>
  <c r="N31" i="438"/>
  <c r="M31" i="438"/>
  <c r="N30" i="438"/>
  <c r="M30" i="438"/>
  <c r="N29" i="438"/>
  <c r="M29" i="438"/>
  <c r="N28" i="438"/>
  <c r="M28" i="438"/>
  <c r="N27" i="438"/>
  <c r="M27" i="438"/>
  <c r="N26" i="438"/>
  <c r="M26" i="438"/>
  <c r="N25" i="438"/>
  <c r="M25" i="438"/>
  <c r="N24" i="438"/>
  <c r="M24" i="438"/>
  <c r="N23" i="438"/>
  <c r="M23" i="438"/>
  <c r="N22" i="438"/>
  <c r="M22" i="438"/>
  <c r="N21" i="438"/>
  <c r="M21" i="438"/>
  <c r="N20" i="438"/>
  <c r="M20" i="438"/>
  <c r="N19" i="438"/>
  <c r="M19" i="438"/>
  <c r="N18" i="438"/>
  <c r="M18" i="438"/>
  <c r="N17" i="438"/>
  <c r="M17" i="438"/>
  <c r="N16" i="438"/>
  <c r="M16" i="438"/>
  <c r="N15" i="438"/>
  <c r="M15" i="438"/>
  <c r="N14" i="438"/>
  <c r="N38" i="438" s="1"/>
  <c r="M14" i="438"/>
  <c r="M38" i="438" s="1"/>
  <c r="N37" i="440"/>
  <c r="M37" i="440"/>
  <c r="N36" i="440"/>
  <c r="M36" i="440"/>
  <c r="N35" i="440"/>
  <c r="M35" i="440"/>
  <c r="N34" i="440"/>
  <c r="M34" i="440"/>
  <c r="N33" i="440"/>
  <c r="M33" i="440"/>
  <c r="N32" i="440"/>
  <c r="M32" i="440"/>
  <c r="N31" i="440"/>
  <c r="M31" i="440"/>
  <c r="N30" i="440"/>
  <c r="M30" i="440"/>
  <c r="N29" i="440"/>
  <c r="M29" i="440"/>
  <c r="N28" i="440"/>
  <c r="M28" i="440"/>
  <c r="N27" i="440"/>
  <c r="M27" i="440"/>
  <c r="N26" i="440"/>
  <c r="M26" i="440"/>
  <c r="N25" i="440"/>
  <c r="M25" i="440"/>
  <c r="N24" i="440"/>
  <c r="M24" i="440"/>
  <c r="N23" i="440"/>
  <c r="M23" i="440"/>
  <c r="N22" i="440"/>
  <c r="M22" i="440"/>
  <c r="N21" i="440"/>
  <c r="M21" i="440"/>
  <c r="N20" i="440"/>
  <c r="M20" i="440"/>
  <c r="N19" i="440"/>
  <c r="M19" i="440"/>
  <c r="N18" i="440"/>
  <c r="M18" i="440"/>
  <c r="N17" i="440"/>
  <c r="M17" i="440"/>
  <c r="N16" i="440"/>
  <c r="M16" i="440"/>
  <c r="N15" i="440"/>
  <c r="M15" i="440"/>
  <c r="N14" i="440"/>
  <c r="N38" i="440" s="1"/>
  <c r="M14" i="440"/>
  <c r="M38" i="440" s="1"/>
  <c r="N37" i="380"/>
  <c r="M37" i="380"/>
  <c r="N36" i="380"/>
  <c r="M36" i="380"/>
  <c r="N35" i="380"/>
  <c r="M35" i="380"/>
  <c r="N34" i="380"/>
  <c r="M34" i="380"/>
  <c r="N33" i="380"/>
  <c r="M33" i="380"/>
  <c r="N32" i="380"/>
  <c r="M32" i="380"/>
  <c r="N31" i="380"/>
  <c r="M31" i="380"/>
  <c r="N30" i="380"/>
  <c r="M30" i="380"/>
  <c r="N29" i="380"/>
  <c r="M29" i="380"/>
  <c r="N28" i="380"/>
  <c r="M28" i="380"/>
  <c r="N27" i="380"/>
  <c r="M27" i="380"/>
  <c r="N26" i="380"/>
  <c r="M26" i="380"/>
  <c r="N25" i="380"/>
  <c r="M25" i="380"/>
  <c r="N24" i="380"/>
  <c r="M24" i="380"/>
  <c r="N23" i="380"/>
  <c r="M23" i="380"/>
  <c r="N22" i="380"/>
  <c r="M22" i="380"/>
  <c r="N21" i="380"/>
  <c r="M21" i="380"/>
  <c r="N20" i="380"/>
  <c r="M20" i="380"/>
  <c r="N19" i="380"/>
  <c r="M19" i="380"/>
  <c r="N18" i="380"/>
  <c r="M18" i="380"/>
  <c r="N17" i="380"/>
  <c r="M17" i="380"/>
  <c r="N16" i="380"/>
  <c r="M16" i="380"/>
  <c r="N15" i="380"/>
  <c r="M15" i="380"/>
  <c r="N14" i="380"/>
  <c r="N38" i="380" s="1"/>
  <c r="M14" i="380"/>
  <c r="M38" i="380" s="1"/>
  <c r="O39" i="380" l="1"/>
  <c r="M81" i="440"/>
  <c r="M69" i="440"/>
  <c r="M67" i="440"/>
  <c r="P66" i="440"/>
  <c r="O66" i="440"/>
  <c r="M63" i="440"/>
  <c r="N81" i="440" s="1"/>
  <c r="L63" i="440"/>
  <c r="J63" i="440"/>
  <c r="J60" i="440"/>
  <c r="E60" i="440"/>
  <c r="J59" i="440"/>
  <c r="E59" i="440"/>
  <c r="J58" i="440"/>
  <c r="E58" i="440"/>
  <c r="J57" i="440"/>
  <c r="E57" i="440"/>
  <c r="J56" i="440"/>
  <c r="E56" i="440"/>
  <c r="J55" i="440"/>
  <c r="E55" i="440"/>
  <c r="J54" i="440"/>
  <c r="E54" i="440"/>
  <c r="J53" i="440"/>
  <c r="E53" i="440"/>
  <c r="J52" i="440"/>
  <c r="E52" i="440"/>
  <c r="J51" i="440"/>
  <c r="E51" i="440"/>
  <c r="J50" i="440"/>
  <c r="E50" i="440"/>
  <c r="J49" i="440"/>
  <c r="E49" i="440"/>
  <c r="J48" i="440"/>
  <c r="E48" i="440"/>
  <c r="J47" i="440"/>
  <c r="E47" i="440"/>
  <c r="J46" i="440"/>
  <c r="E46" i="440"/>
  <c r="J45" i="440"/>
  <c r="E45" i="440"/>
  <c r="J44" i="440"/>
  <c r="E44" i="440"/>
  <c r="J43" i="440"/>
  <c r="E43" i="440"/>
  <c r="J42" i="440"/>
  <c r="E42" i="440"/>
  <c r="J41" i="440"/>
  <c r="E41" i="440"/>
  <c r="J40" i="440"/>
  <c r="E40" i="440"/>
  <c r="J39" i="440"/>
  <c r="E39" i="440"/>
  <c r="J38" i="440"/>
  <c r="F38" i="440"/>
  <c r="F39" i="440" s="1"/>
  <c r="F40" i="440" s="1"/>
  <c r="F41" i="440" s="1"/>
  <c r="F42" i="440" s="1"/>
  <c r="F43" i="440" s="1"/>
  <c r="F44" i="440" s="1"/>
  <c r="F45" i="440" s="1"/>
  <c r="F46" i="440" s="1"/>
  <c r="F47" i="440" s="1"/>
  <c r="F48" i="440" s="1"/>
  <c r="F49" i="440" s="1"/>
  <c r="F50" i="440" s="1"/>
  <c r="F51" i="440" s="1"/>
  <c r="F52" i="440" s="1"/>
  <c r="F53" i="440" s="1"/>
  <c r="F54" i="440" s="1"/>
  <c r="F55" i="440" s="1"/>
  <c r="F56" i="440" s="1"/>
  <c r="F57" i="440" s="1"/>
  <c r="F58" i="440" s="1"/>
  <c r="F59" i="440" s="1"/>
  <c r="F60" i="440" s="1"/>
  <c r="E38" i="440"/>
  <c r="A38" i="440"/>
  <c r="A39" i="440" s="1"/>
  <c r="A40" i="440" s="1"/>
  <c r="A41" i="440" s="1"/>
  <c r="A42" i="440" s="1"/>
  <c r="A43" i="440" s="1"/>
  <c r="A44" i="440" s="1"/>
  <c r="A45" i="440" s="1"/>
  <c r="A46" i="440" s="1"/>
  <c r="A47" i="440" s="1"/>
  <c r="A48" i="440" s="1"/>
  <c r="A49" i="440" s="1"/>
  <c r="A50" i="440" s="1"/>
  <c r="A51" i="440" s="1"/>
  <c r="A52" i="440" s="1"/>
  <c r="A53" i="440" s="1"/>
  <c r="A54" i="440" s="1"/>
  <c r="A55" i="440" s="1"/>
  <c r="A56" i="440" s="1"/>
  <c r="A57" i="440" s="1"/>
  <c r="A58" i="440" s="1"/>
  <c r="A59" i="440" s="1"/>
  <c r="A60" i="440" s="1"/>
  <c r="J37" i="440"/>
  <c r="E37" i="440"/>
  <c r="J36" i="440"/>
  <c r="E36" i="440"/>
  <c r="J35" i="440"/>
  <c r="E35" i="440"/>
  <c r="J34" i="440"/>
  <c r="E34" i="440"/>
  <c r="J33" i="440"/>
  <c r="E33" i="440"/>
  <c r="J32" i="440"/>
  <c r="E32" i="440"/>
  <c r="J31" i="440"/>
  <c r="E31" i="440"/>
  <c r="J30" i="440"/>
  <c r="E30" i="440"/>
  <c r="J29" i="440"/>
  <c r="E29" i="440"/>
  <c r="J28" i="440"/>
  <c r="E28" i="440"/>
  <c r="J27" i="440"/>
  <c r="E27" i="440"/>
  <c r="J26" i="440"/>
  <c r="E26" i="440"/>
  <c r="J25" i="440"/>
  <c r="E25" i="440"/>
  <c r="J24" i="440"/>
  <c r="E24" i="440"/>
  <c r="J23" i="440"/>
  <c r="E23" i="440"/>
  <c r="J22" i="440"/>
  <c r="E22" i="440"/>
  <c r="J21" i="440"/>
  <c r="E21" i="440"/>
  <c r="J20" i="440"/>
  <c r="E20" i="440"/>
  <c r="J19" i="440"/>
  <c r="E19" i="440"/>
  <c r="J18" i="440"/>
  <c r="E18" i="440"/>
  <c r="J17" i="440"/>
  <c r="E17" i="440"/>
  <c r="J16" i="440"/>
  <c r="E16" i="440"/>
  <c r="J15" i="440"/>
  <c r="E15" i="440"/>
  <c r="A15" i="440"/>
  <c r="A16" i="440" s="1"/>
  <c r="A17" i="440" s="1"/>
  <c r="A18" i="440" s="1"/>
  <c r="A19" i="440" s="1"/>
  <c r="A20" i="440" s="1"/>
  <c r="A21" i="440" s="1"/>
  <c r="A22" i="440" s="1"/>
  <c r="A23" i="440" s="1"/>
  <c r="A24" i="440" s="1"/>
  <c r="A25" i="440" s="1"/>
  <c r="A26" i="440" s="1"/>
  <c r="A27" i="440" s="1"/>
  <c r="A28" i="440" s="1"/>
  <c r="A29" i="440" s="1"/>
  <c r="A30" i="440" s="1"/>
  <c r="A31" i="440" s="1"/>
  <c r="A32" i="440" s="1"/>
  <c r="A33" i="440" s="1"/>
  <c r="A34" i="440" s="1"/>
  <c r="A35" i="440" s="1"/>
  <c r="A36" i="440" s="1"/>
  <c r="J14" i="440"/>
  <c r="F14" i="440"/>
  <c r="F15" i="440" s="1"/>
  <c r="F16" i="440" s="1"/>
  <c r="F17" i="440" s="1"/>
  <c r="F18" i="440" s="1"/>
  <c r="F19" i="440" s="1"/>
  <c r="F20" i="440" s="1"/>
  <c r="F21" i="440" s="1"/>
  <c r="F22" i="440" s="1"/>
  <c r="F23" i="440" s="1"/>
  <c r="F24" i="440" s="1"/>
  <c r="F25" i="440" s="1"/>
  <c r="F26" i="440" s="1"/>
  <c r="F27" i="440" s="1"/>
  <c r="F28" i="440" s="1"/>
  <c r="F29" i="440" s="1"/>
  <c r="F30" i="440" s="1"/>
  <c r="F31" i="440" s="1"/>
  <c r="F32" i="440" s="1"/>
  <c r="F33" i="440" s="1"/>
  <c r="F34" i="440" s="1"/>
  <c r="F35" i="440" s="1"/>
  <c r="F36" i="440" s="1"/>
  <c r="E14" i="440"/>
  <c r="A14" i="440"/>
  <c r="J13" i="440"/>
  <c r="E13" i="440"/>
  <c r="N82" i="440" l="1"/>
  <c r="L82" i="440"/>
  <c r="M70" i="440"/>
  <c r="M81" i="438"/>
  <c r="M69" i="438"/>
  <c r="M67" i="438"/>
  <c r="O66" i="438"/>
  <c r="P66" i="438" s="1"/>
  <c r="L63" i="438"/>
  <c r="M63" i="438" s="1"/>
  <c r="N81" i="438" s="1"/>
  <c r="J63" i="438"/>
  <c r="J60" i="438"/>
  <c r="E60" i="438"/>
  <c r="J59" i="438"/>
  <c r="E59" i="438"/>
  <c r="J58" i="438"/>
  <c r="E58" i="438"/>
  <c r="J57" i="438"/>
  <c r="E57" i="438"/>
  <c r="J56" i="438"/>
  <c r="E56" i="438"/>
  <c r="J55" i="438"/>
  <c r="E55" i="438"/>
  <c r="J54" i="438"/>
  <c r="E54" i="438"/>
  <c r="J53" i="438"/>
  <c r="E53" i="438"/>
  <c r="J52" i="438"/>
  <c r="E52" i="438"/>
  <c r="J51" i="438"/>
  <c r="E51" i="438"/>
  <c r="J50" i="438"/>
  <c r="E50" i="438"/>
  <c r="J49" i="438"/>
  <c r="E49" i="438"/>
  <c r="J48" i="438"/>
  <c r="E48" i="438"/>
  <c r="J47" i="438"/>
  <c r="E47" i="438"/>
  <c r="J46" i="438"/>
  <c r="E46" i="438"/>
  <c r="J45" i="438"/>
  <c r="E45" i="438"/>
  <c r="J44" i="438"/>
  <c r="E44" i="438"/>
  <c r="J43" i="438"/>
  <c r="E43" i="438"/>
  <c r="J42" i="438"/>
  <c r="E42" i="438"/>
  <c r="J41" i="438"/>
  <c r="E41" i="438"/>
  <c r="J40" i="438"/>
  <c r="E40" i="438"/>
  <c r="J39" i="438"/>
  <c r="E39" i="438"/>
  <c r="J38" i="438"/>
  <c r="F38" i="438"/>
  <c r="F39" i="438" s="1"/>
  <c r="F40" i="438" s="1"/>
  <c r="F41" i="438" s="1"/>
  <c r="F42" i="438" s="1"/>
  <c r="F43" i="438" s="1"/>
  <c r="F44" i="438" s="1"/>
  <c r="F45" i="438" s="1"/>
  <c r="F46" i="438" s="1"/>
  <c r="F47" i="438" s="1"/>
  <c r="F48" i="438" s="1"/>
  <c r="F49" i="438" s="1"/>
  <c r="F50" i="438" s="1"/>
  <c r="F51" i="438" s="1"/>
  <c r="F52" i="438" s="1"/>
  <c r="F53" i="438" s="1"/>
  <c r="F54" i="438" s="1"/>
  <c r="F55" i="438" s="1"/>
  <c r="F56" i="438" s="1"/>
  <c r="F57" i="438" s="1"/>
  <c r="F58" i="438" s="1"/>
  <c r="F59" i="438" s="1"/>
  <c r="F60" i="438" s="1"/>
  <c r="E38" i="438"/>
  <c r="A38" i="438"/>
  <c r="A39" i="438" s="1"/>
  <c r="A40" i="438" s="1"/>
  <c r="A41" i="438" s="1"/>
  <c r="A42" i="438" s="1"/>
  <c r="A43" i="438" s="1"/>
  <c r="A44" i="438" s="1"/>
  <c r="A45" i="438" s="1"/>
  <c r="A46" i="438" s="1"/>
  <c r="A47" i="438" s="1"/>
  <c r="A48" i="438" s="1"/>
  <c r="A49" i="438" s="1"/>
  <c r="A50" i="438" s="1"/>
  <c r="A51" i="438" s="1"/>
  <c r="A52" i="438" s="1"/>
  <c r="A53" i="438" s="1"/>
  <c r="A54" i="438" s="1"/>
  <c r="A55" i="438" s="1"/>
  <c r="A56" i="438" s="1"/>
  <c r="A57" i="438" s="1"/>
  <c r="A58" i="438" s="1"/>
  <c r="A59" i="438" s="1"/>
  <c r="A60" i="438" s="1"/>
  <c r="J37" i="438"/>
  <c r="E37" i="438"/>
  <c r="J36" i="438"/>
  <c r="E36" i="438"/>
  <c r="J35" i="438"/>
  <c r="E35" i="438"/>
  <c r="J34" i="438"/>
  <c r="E34" i="438"/>
  <c r="J33" i="438"/>
  <c r="E33" i="438"/>
  <c r="J32" i="438"/>
  <c r="E32" i="438"/>
  <c r="J31" i="438"/>
  <c r="E31" i="438"/>
  <c r="J30" i="438"/>
  <c r="E30" i="438"/>
  <c r="J29" i="438"/>
  <c r="E29" i="438"/>
  <c r="J28" i="438"/>
  <c r="E28" i="438"/>
  <c r="J27" i="438"/>
  <c r="E27" i="438"/>
  <c r="J26" i="438"/>
  <c r="E26" i="438"/>
  <c r="J25" i="438"/>
  <c r="E25" i="438"/>
  <c r="J24" i="438"/>
  <c r="E24" i="438"/>
  <c r="J23" i="438"/>
  <c r="E23" i="438"/>
  <c r="J22" i="438"/>
  <c r="E22" i="438"/>
  <c r="J21" i="438"/>
  <c r="E21" i="438"/>
  <c r="J20" i="438"/>
  <c r="E20" i="438"/>
  <c r="J19" i="438"/>
  <c r="E19" i="438"/>
  <c r="J18" i="438"/>
  <c r="E18" i="438"/>
  <c r="J17" i="438"/>
  <c r="E17" i="438"/>
  <c r="J16" i="438"/>
  <c r="E16" i="438"/>
  <c r="J15" i="438"/>
  <c r="E15" i="438"/>
  <c r="A15" i="438"/>
  <c r="A16" i="438" s="1"/>
  <c r="A17" i="438" s="1"/>
  <c r="A18" i="438" s="1"/>
  <c r="A19" i="438" s="1"/>
  <c r="A20" i="438" s="1"/>
  <c r="A21" i="438" s="1"/>
  <c r="A22" i="438" s="1"/>
  <c r="A23" i="438" s="1"/>
  <c r="A24" i="438" s="1"/>
  <c r="A25" i="438" s="1"/>
  <c r="A26" i="438" s="1"/>
  <c r="A27" i="438" s="1"/>
  <c r="A28" i="438" s="1"/>
  <c r="A29" i="438" s="1"/>
  <c r="A30" i="438" s="1"/>
  <c r="A31" i="438" s="1"/>
  <c r="A32" i="438" s="1"/>
  <c r="A33" i="438" s="1"/>
  <c r="A34" i="438" s="1"/>
  <c r="A35" i="438" s="1"/>
  <c r="A36" i="438" s="1"/>
  <c r="J14" i="438"/>
  <c r="F14" i="438"/>
  <c r="F15" i="438" s="1"/>
  <c r="F16" i="438" s="1"/>
  <c r="F17" i="438" s="1"/>
  <c r="F18" i="438" s="1"/>
  <c r="F19" i="438" s="1"/>
  <c r="F20" i="438" s="1"/>
  <c r="F21" i="438" s="1"/>
  <c r="F22" i="438" s="1"/>
  <c r="F23" i="438" s="1"/>
  <c r="F24" i="438" s="1"/>
  <c r="F25" i="438" s="1"/>
  <c r="F26" i="438" s="1"/>
  <c r="F27" i="438" s="1"/>
  <c r="F28" i="438" s="1"/>
  <c r="F29" i="438" s="1"/>
  <c r="F30" i="438" s="1"/>
  <c r="F31" i="438" s="1"/>
  <c r="F32" i="438" s="1"/>
  <c r="F33" i="438" s="1"/>
  <c r="F34" i="438" s="1"/>
  <c r="F35" i="438" s="1"/>
  <c r="F36" i="438" s="1"/>
  <c r="E14" i="438"/>
  <c r="A14" i="438"/>
  <c r="J13" i="438"/>
  <c r="E13" i="438"/>
  <c r="I64" i="440" l="1"/>
  <c r="M82" i="440"/>
  <c r="N82" i="438"/>
  <c r="L82" i="438"/>
  <c r="M70" i="438"/>
  <c r="M81" i="436"/>
  <c r="N81" i="436" s="1"/>
  <c r="M67" i="436"/>
  <c r="M69" i="436" s="1"/>
  <c r="O66" i="436"/>
  <c r="M63" i="436"/>
  <c r="L63" i="436"/>
  <c r="J63" i="436"/>
  <c r="P66" i="436" s="1"/>
  <c r="J60" i="436"/>
  <c r="E60" i="436"/>
  <c r="J59" i="436"/>
  <c r="E59" i="436"/>
  <c r="J58" i="436"/>
  <c r="E58" i="436"/>
  <c r="J57" i="436"/>
  <c r="E57" i="436"/>
  <c r="J56" i="436"/>
  <c r="E56" i="436"/>
  <c r="J55" i="436"/>
  <c r="E55" i="436"/>
  <c r="J54" i="436"/>
  <c r="E54" i="436"/>
  <c r="J53" i="436"/>
  <c r="E53" i="436"/>
  <c r="J52" i="436"/>
  <c r="E52" i="436"/>
  <c r="J51" i="436"/>
  <c r="E51" i="436"/>
  <c r="J50" i="436"/>
  <c r="E50" i="436"/>
  <c r="J49" i="436"/>
  <c r="E49" i="436"/>
  <c r="J48" i="436"/>
  <c r="E48" i="436"/>
  <c r="J47" i="436"/>
  <c r="E47" i="436"/>
  <c r="J46" i="436"/>
  <c r="E46" i="436"/>
  <c r="J45" i="436"/>
  <c r="E45" i="436"/>
  <c r="J44" i="436"/>
  <c r="E44" i="436"/>
  <c r="J43" i="436"/>
  <c r="E43" i="436"/>
  <c r="J42" i="436"/>
  <c r="E42" i="436"/>
  <c r="J41" i="436"/>
  <c r="E41" i="436"/>
  <c r="J40" i="436"/>
  <c r="E40" i="436"/>
  <c r="J39" i="436"/>
  <c r="E39" i="436"/>
  <c r="J38" i="436"/>
  <c r="F38" i="436"/>
  <c r="F39" i="436" s="1"/>
  <c r="F40" i="436" s="1"/>
  <c r="F41" i="436" s="1"/>
  <c r="F42" i="436" s="1"/>
  <c r="F43" i="436" s="1"/>
  <c r="F44" i="436" s="1"/>
  <c r="F45" i="436" s="1"/>
  <c r="F46" i="436" s="1"/>
  <c r="F47" i="436" s="1"/>
  <c r="F48" i="436" s="1"/>
  <c r="F49" i="436" s="1"/>
  <c r="F50" i="436" s="1"/>
  <c r="F51" i="436" s="1"/>
  <c r="F52" i="436" s="1"/>
  <c r="F53" i="436" s="1"/>
  <c r="F54" i="436" s="1"/>
  <c r="F55" i="436" s="1"/>
  <c r="F56" i="436" s="1"/>
  <c r="F57" i="436" s="1"/>
  <c r="F58" i="436" s="1"/>
  <c r="F59" i="436" s="1"/>
  <c r="F60" i="436" s="1"/>
  <c r="E38" i="436"/>
  <c r="A38" i="436"/>
  <c r="A39" i="436" s="1"/>
  <c r="A40" i="436" s="1"/>
  <c r="A41" i="436" s="1"/>
  <c r="A42" i="436" s="1"/>
  <c r="A43" i="436" s="1"/>
  <c r="A44" i="436" s="1"/>
  <c r="A45" i="436" s="1"/>
  <c r="A46" i="436" s="1"/>
  <c r="A47" i="436" s="1"/>
  <c r="A48" i="436" s="1"/>
  <c r="A49" i="436" s="1"/>
  <c r="A50" i="436" s="1"/>
  <c r="A51" i="436" s="1"/>
  <c r="A52" i="436" s="1"/>
  <c r="A53" i="436" s="1"/>
  <c r="A54" i="436" s="1"/>
  <c r="A55" i="436" s="1"/>
  <c r="A56" i="436" s="1"/>
  <c r="A57" i="436" s="1"/>
  <c r="A58" i="436" s="1"/>
  <c r="A59" i="436" s="1"/>
  <c r="A60" i="436" s="1"/>
  <c r="J37" i="436"/>
  <c r="E37" i="436"/>
  <c r="J36" i="436"/>
  <c r="E36" i="436"/>
  <c r="J35" i="436"/>
  <c r="E35" i="436"/>
  <c r="J34" i="436"/>
  <c r="E34" i="436"/>
  <c r="J33" i="436"/>
  <c r="E33" i="436"/>
  <c r="J32" i="436"/>
  <c r="E32" i="436"/>
  <c r="J31" i="436"/>
  <c r="E31" i="436"/>
  <c r="J30" i="436"/>
  <c r="E30" i="436"/>
  <c r="J29" i="436"/>
  <c r="E29" i="436"/>
  <c r="J28" i="436"/>
  <c r="E28" i="436"/>
  <c r="J27" i="436"/>
  <c r="E27" i="436"/>
  <c r="J26" i="436"/>
  <c r="E26" i="436"/>
  <c r="J25" i="436"/>
  <c r="E25" i="436"/>
  <c r="J24" i="436"/>
  <c r="E24" i="436"/>
  <c r="J23" i="436"/>
  <c r="E23" i="436"/>
  <c r="J22" i="436"/>
  <c r="E22" i="436"/>
  <c r="J21" i="436"/>
  <c r="E21" i="436"/>
  <c r="J20" i="436"/>
  <c r="E20" i="436"/>
  <c r="J19" i="436"/>
  <c r="E19" i="436"/>
  <c r="J18" i="436"/>
  <c r="E18" i="436"/>
  <c r="J17" i="436"/>
  <c r="E17" i="436"/>
  <c r="J16" i="436"/>
  <c r="E16" i="436"/>
  <c r="J15" i="436"/>
  <c r="F15" i="436"/>
  <c r="F16" i="436" s="1"/>
  <c r="F17" i="436" s="1"/>
  <c r="F18" i="436" s="1"/>
  <c r="F19" i="436" s="1"/>
  <c r="F20" i="436" s="1"/>
  <c r="F21" i="436" s="1"/>
  <c r="F22" i="436" s="1"/>
  <c r="F23" i="436" s="1"/>
  <c r="F24" i="436" s="1"/>
  <c r="F25" i="436" s="1"/>
  <c r="F26" i="436" s="1"/>
  <c r="F27" i="436" s="1"/>
  <c r="F28" i="436" s="1"/>
  <c r="F29" i="436" s="1"/>
  <c r="F30" i="436" s="1"/>
  <c r="F31" i="436" s="1"/>
  <c r="F32" i="436" s="1"/>
  <c r="F33" i="436" s="1"/>
  <c r="F34" i="436" s="1"/>
  <c r="F35" i="436" s="1"/>
  <c r="F36" i="436" s="1"/>
  <c r="E15" i="436"/>
  <c r="J14" i="436"/>
  <c r="F14" i="436"/>
  <c r="E14" i="436"/>
  <c r="A14" i="436"/>
  <c r="A15" i="436" s="1"/>
  <c r="A16" i="436" s="1"/>
  <c r="A17" i="436" s="1"/>
  <c r="A18" i="436" s="1"/>
  <c r="A19" i="436" s="1"/>
  <c r="A20" i="436" s="1"/>
  <c r="A21" i="436" s="1"/>
  <c r="A22" i="436" s="1"/>
  <c r="A23" i="436" s="1"/>
  <c r="A24" i="436" s="1"/>
  <c r="A25" i="436" s="1"/>
  <c r="A26" i="436" s="1"/>
  <c r="A27" i="436" s="1"/>
  <c r="A28" i="436" s="1"/>
  <c r="A29" i="436" s="1"/>
  <c r="A30" i="436" s="1"/>
  <c r="A31" i="436" s="1"/>
  <c r="A32" i="436" s="1"/>
  <c r="A33" i="436" s="1"/>
  <c r="A34" i="436" s="1"/>
  <c r="A35" i="436" s="1"/>
  <c r="A36" i="436" s="1"/>
  <c r="J13" i="436"/>
  <c r="E13" i="436"/>
  <c r="N67" i="440" l="1"/>
  <c r="N69" i="440" s="1"/>
  <c r="J64" i="440"/>
  <c r="I64" i="438"/>
  <c r="M82" i="438"/>
  <c r="N82" i="436"/>
  <c r="L82" i="436"/>
  <c r="M70" i="436"/>
  <c r="M81" i="434"/>
  <c r="N68" i="434"/>
  <c r="M67" i="434"/>
  <c r="M69" i="434" s="1"/>
  <c r="O66" i="434"/>
  <c r="P66" i="434" s="1"/>
  <c r="L63" i="434"/>
  <c r="M63" i="434" s="1"/>
  <c r="N81" i="434" s="1"/>
  <c r="J63" i="434"/>
  <c r="J60" i="434"/>
  <c r="E60" i="434"/>
  <c r="J59" i="434"/>
  <c r="E59" i="434"/>
  <c r="J58" i="434"/>
  <c r="E58" i="434"/>
  <c r="J57" i="434"/>
  <c r="E57" i="434"/>
  <c r="J56" i="434"/>
  <c r="E56" i="434"/>
  <c r="J55" i="434"/>
  <c r="E55" i="434"/>
  <c r="J54" i="434"/>
  <c r="E54" i="434"/>
  <c r="J53" i="434"/>
  <c r="E53" i="434"/>
  <c r="J52" i="434"/>
  <c r="E52" i="434"/>
  <c r="J51" i="434"/>
  <c r="E51" i="434"/>
  <c r="J50" i="434"/>
  <c r="E50" i="434"/>
  <c r="J49" i="434"/>
  <c r="E49" i="434"/>
  <c r="J48" i="434"/>
  <c r="E48" i="434"/>
  <c r="J47" i="434"/>
  <c r="E47" i="434"/>
  <c r="J46" i="434"/>
  <c r="E46" i="434"/>
  <c r="J45" i="434"/>
  <c r="E45" i="434"/>
  <c r="J44" i="434"/>
  <c r="E44" i="434"/>
  <c r="J43" i="434"/>
  <c r="E43" i="434"/>
  <c r="J42" i="434"/>
  <c r="E42" i="434"/>
  <c r="J41" i="434"/>
  <c r="E41" i="434"/>
  <c r="J40" i="434"/>
  <c r="E40" i="434"/>
  <c r="J39" i="434"/>
  <c r="E39" i="434"/>
  <c r="J38" i="434"/>
  <c r="F38" i="434"/>
  <c r="F39" i="434" s="1"/>
  <c r="F40" i="434" s="1"/>
  <c r="F41" i="434" s="1"/>
  <c r="F42" i="434" s="1"/>
  <c r="F43" i="434" s="1"/>
  <c r="F44" i="434" s="1"/>
  <c r="F45" i="434" s="1"/>
  <c r="F46" i="434" s="1"/>
  <c r="F47" i="434" s="1"/>
  <c r="F48" i="434" s="1"/>
  <c r="F49" i="434" s="1"/>
  <c r="F50" i="434" s="1"/>
  <c r="F51" i="434" s="1"/>
  <c r="F52" i="434" s="1"/>
  <c r="F53" i="434" s="1"/>
  <c r="F54" i="434" s="1"/>
  <c r="F55" i="434" s="1"/>
  <c r="F56" i="434" s="1"/>
  <c r="F57" i="434" s="1"/>
  <c r="F58" i="434" s="1"/>
  <c r="F59" i="434" s="1"/>
  <c r="F60" i="434" s="1"/>
  <c r="E38" i="434"/>
  <c r="A38" i="434"/>
  <c r="A39" i="434" s="1"/>
  <c r="A40" i="434" s="1"/>
  <c r="A41" i="434" s="1"/>
  <c r="A42" i="434" s="1"/>
  <c r="A43" i="434" s="1"/>
  <c r="A44" i="434" s="1"/>
  <c r="A45" i="434" s="1"/>
  <c r="A46" i="434" s="1"/>
  <c r="A47" i="434" s="1"/>
  <c r="A48" i="434" s="1"/>
  <c r="A49" i="434" s="1"/>
  <c r="A50" i="434" s="1"/>
  <c r="A51" i="434" s="1"/>
  <c r="A52" i="434" s="1"/>
  <c r="A53" i="434" s="1"/>
  <c r="A54" i="434" s="1"/>
  <c r="A55" i="434" s="1"/>
  <c r="A56" i="434" s="1"/>
  <c r="A57" i="434" s="1"/>
  <c r="A58" i="434" s="1"/>
  <c r="A59" i="434" s="1"/>
  <c r="A60" i="434" s="1"/>
  <c r="J37" i="434"/>
  <c r="E37" i="434"/>
  <c r="J36" i="434"/>
  <c r="E36" i="434"/>
  <c r="J35" i="434"/>
  <c r="E35" i="434"/>
  <c r="J34" i="434"/>
  <c r="E34" i="434"/>
  <c r="J33" i="434"/>
  <c r="E33" i="434"/>
  <c r="J32" i="434"/>
  <c r="E32" i="434"/>
  <c r="J31" i="434"/>
  <c r="E31" i="434"/>
  <c r="J30" i="434"/>
  <c r="E30" i="434"/>
  <c r="J29" i="434"/>
  <c r="E29" i="434"/>
  <c r="J28" i="434"/>
  <c r="E28" i="434"/>
  <c r="J27" i="434"/>
  <c r="E27" i="434"/>
  <c r="J26" i="434"/>
  <c r="E26" i="434"/>
  <c r="J25" i="434"/>
  <c r="E25" i="434"/>
  <c r="J24" i="434"/>
  <c r="E24" i="434"/>
  <c r="J23" i="434"/>
  <c r="E23" i="434"/>
  <c r="J22" i="434"/>
  <c r="E22" i="434"/>
  <c r="J21" i="434"/>
  <c r="E21" i="434"/>
  <c r="J20" i="434"/>
  <c r="E20" i="434"/>
  <c r="J19" i="434"/>
  <c r="E19" i="434"/>
  <c r="J18" i="434"/>
  <c r="E18" i="434"/>
  <c r="J17" i="434"/>
  <c r="E17" i="434"/>
  <c r="J16" i="434"/>
  <c r="E16" i="434"/>
  <c r="J15" i="434"/>
  <c r="E15" i="434"/>
  <c r="A15" i="434"/>
  <c r="A16" i="434" s="1"/>
  <c r="A17" i="434" s="1"/>
  <c r="A18" i="434" s="1"/>
  <c r="A19" i="434" s="1"/>
  <c r="A20" i="434" s="1"/>
  <c r="A21" i="434" s="1"/>
  <c r="A22" i="434" s="1"/>
  <c r="A23" i="434" s="1"/>
  <c r="A24" i="434" s="1"/>
  <c r="A25" i="434" s="1"/>
  <c r="A26" i="434" s="1"/>
  <c r="A27" i="434" s="1"/>
  <c r="A28" i="434" s="1"/>
  <c r="A29" i="434" s="1"/>
  <c r="A30" i="434" s="1"/>
  <c r="A31" i="434" s="1"/>
  <c r="A32" i="434" s="1"/>
  <c r="A33" i="434" s="1"/>
  <c r="A34" i="434" s="1"/>
  <c r="A35" i="434" s="1"/>
  <c r="A36" i="434" s="1"/>
  <c r="J14" i="434"/>
  <c r="F14" i="434"/>
  <c r="F15" i="434" s="1"/>
  <c r="F16" i="434" s="1"/>
  <c r="F17" i="434" s="1"/>
  <c r="F18" i="434" s="1"/>
  <c r="F19" i="434" s="1"/>
  <c r="F20" i="434" s="1"/>
  <c r="F21" i="434" s="1"/>
  <c r="F22" i="434" s="1"/>
  <c r="F23" i="434" s="1"/>
  <c r="F24" i="434" s="1"/>
  <c r="F25" i="434" s="1"/>
  <c r="F26" i="434" s="1"/>
  <c r="F27" i="434" s="1"/>
  <c r="F28" i="434" s="1"/>
  <c r="F29" i="434" s="1"/>
  <c r="F30" i="434" s="1"/>
  <c r="F31" i="434" s="1"/>
  <c r="F32" i="434" s="1"/>
  <c r="F33" i="434" s="1"/>
  <c r="F34" i="434" s="1"/>
  <c r="F35" i="434" s="1"/>
  <c r="F36" i="434" s="1"/>
  <c r="E14" i="434"/>
  <c r="A14" i="434"/>
  <c r="J13" i="434"/>
  <c r="E13" i="434"/>
  <c r="N70" i="440" l="1"/>
  <c r="P70" i="440" s="1"/>
  <c r="P69" i="440"/>
  <c r="N67" i="438"/>
  <c r="N69" i="438" s="1"/>
  <c r="J64" i="438"/>
  <c r="M82" i="436"/>
  <c r="I64" i="436"/>
  <c r="M70" i="434"/>
  <c r="N82" i="434"/>
  <c r="L82" i="434"/>
  <c r="M81" i="432"/>
  <c r="M63" i="432"/>
  <c r="N81" i="432"/>
  <c r="N82" i="432"/>
  <c r="L82" i="432"/>
  <c r="M82" i="432"/>
  <c r="M67" i="432"/>
  <c r="M68" i="432"/>
  <c r="M69" i="432"/>
  <c r="M70" i="432"/>
  <c r="I64" i="432"/>
  <c r="N67" i="432"/>
  <c r="N68" i="432"/>
  <c r="N69" i="432"/>
  <c r="N70" i="432"/>
  <c r="P70" i="432"/>
  <c r="P69" i="432"/>
  <c r="O66" i="432"/>
  <c r="J63" i="432"/>
  <c r="P66" i="432"/>
  <c r="J64" i="432"/>
  <c r="J60" i="432"/>
  <c r="F38" i="432"/>
  <c r="F39" i="432"/>
  <c r="F40" i="432"/>
  <c r="F41" i="432"/>
  <c r="F42" i="432"/>
  <c r="F43" i="432"/>
  <c r="F44" i="432"/>
  <c r="F45" i="432"/>
  <c r="F46" i="432"/>
  <c r="F47" i="432"/>
  <c r="F48" i="432"/>
  <c r="F49" i="432"/>
  <c r="F50" i="432"/>
  <c r="F51" i="432"/>
  <c r="F52" i="432"/>
  <c r="F53" i="432"/>
  <c r="F54" i="432"/>
  <c r="F55" i="432"/>
  <c r="F56" i="432"/>
  <c r="F57" i="432"/>
  <c r="F58" i="432"/>
  <c r="F59" i="432"/>
  <c r="F60" i="432"/>
  <c r="E60" i="432"/>
  <c r="A38" i="432"/>
  <c r="A39" i="432"/>
  <c r="A40" i="432"/>
  <c r="A41" i="432"/>
  <c r="A42" i="432"/>
  <c r="A43" i="432"/>
  <c r="A44" i="432"/>
  <c r="A45" i="432"/>
  <c r="A46" i="432"/>
  <c r="A47" i="432"/>
  <c r="A48" i="432"/>
  <c r="A49" i="432"/>
  <c r="A50" i="432"/>
  <c r="A51" i="432"/>
  <c r="A52" i="432"/>
  <c r="A53" i="432"/>
  <c r="A54" i="432"/>
  <c r="A55" i="432"/>
  <c r="A56" i="432"/>
  <c r="A57" i="432"/>
  <c r="A58" i="432"/>
  <c r="A59" i="432"/>
  <c r="A60" i="432"/>
  <c r="J59" i="432"/>
  <c r="E59" i="432"/>
  <c r="J58" i="432"/>
  <c r="E58" i="432"/>
  <c r="J57" i="432"/>
  <c r="E57" i="432"/>
  <c r="J56" i="432"/>
  <c r="E56" i="432"/>
  <c r="J55" i="432"/>
  <c r="E55" i="432"/>
  <c r="J54" i="432"/>
  <c r="E54" i="432"/>
  <c r="J53" i="432"/>
  <c r="E53" i="432"/>
  <c r="J52" i="432"/>
  <c r="E52" i="432"/>
  <c r="J51" i="432"/>
  <c r="E51" i="432"/>
  <c r="J50" i="432"/>
  <c r="E50" i="432"/>
  <c r="J49" i="432"/>
  <c r="E49" i="432"/>
  <c r="J48" i="432"/>
  <c r="E48" i="432"/>
  <c r="J47" i="432"/>
  <c r="E47" i="432"/>
  <c r="J46" i="432"/>
  <c r="E46" i="432"/>
  <c r="J45" i="432"/>
  <c r="E45" i="432"/>
  <c r="J44" i="432"/>
  <c r="E44" i="432"/>
  <c r="J43" i="432"/>
  <c r="E43" i="432"/>
  <c r="J42" i="432"/>
  <c r="E42" i="432"/>
  <c r="J41" i="432"/>
  <c r="E41" i="432"/>
  <c r="J40" i="432"/>
  <c r="E40" i="432"/>
  <c r="J39" i="432"/>
  <c r="E39" i="432"/>
  <c r="J38" i="432"/>
  <c r="E38" i="432"/>
  <c r="J37" i="432"/>
  <c r="E37" i="432"/>
  <c r="J36" i="432"/>
  <c r="F14" i="432"/>
  <c r="F15" i="432"/>
  <c r="F16" i="432"/>
  <c r="F17" i="432"/>
  <c r="F18" i="432"/>
  <c r="F19" i="432"/>
  <c r="F20" i="432"/>
  <c r="F21" i="432"/>
  <c r="F22" i="432"/>
  <c r="F23" i="432"/>
  <c r="F24" i="432"/>
  <c r="F25" i="432"/>
  <c r="F26" i="432"/>
  <c r="F27" i="432"/>
  <c r="F28" i="432"/>
  <c r="F29" i="432"/>
  <c r="F30" i="432"/>
  <c r="F31" i="432"/>
  <c r="F32" i="432"/>
  <c r="F33" i="432"/>
  <c r="F34" i="432"/>
  <c r="F35" i="432"/>
  <c r="F36" i="432"/>
  <c r="E36" i="432"/>
  <c r="A14" i="432"/>
  <c r="A15" i="432"/>
  <c r="A16" i="432"/>
  <c r="A17" i="432"/>
  <c r="A18" i="432"/>
  <c r="A19" i="432"/>
  <c r="A20" i="432"/>
  <c r="A21" i="432"/>
  <c r="A22" i="432"/>
  <c r="A23" i="432"/>
  <c r="A24" i="432"/>
  <c r="A25" i="432"/>
  <c r="A26" i="432"/>
  <c r="A27" i="432"/>
  <c r="A28" i="432"/>
  <c r="A29" i="432"/>
  <c r="A30" i="432"/>
  <c r="A31" i="432"/>
  <c r="A32" i="432"/>
  <c r="A33" i="432"/>
  <c r="A34" i="432"/>
  <c r="A35" i="432"/>
  <c r="A36" i="432"/>
  <c r="J35" i="432"/>
  <c r="E35" i="432"/>
  <c r="J34" i="432"/>
  <c r="E34" i="432"/>
  <c r="J33" i="432"/>
  <c r="E33" i="432"/>
  <c r="J32" i="432"/>
  <c r="E32" i="432"/>
  <c r="J31" i="432"/>
  <c r="E31" i="432"/>
  <c r="J30" i="432"/>
  <c r="E30" i="432"/>
  <c r="J29" i="432"/>
  <c r="E29" i="432"/>
  <c r="J28" i="432"/>
  <c r="E28" i="432"/>
  <c r="J27" i="432"/>
  <c r="E27" i="432"/>
  <c r="J26" i="432"/>
  <c r="E26" i="432"/>
  <c r="J25" i="432"/>
  <c r="E25" i="432"/>
  <c r="J24" i="432"/>
  <c r="E24" i="432"/>
  <c r="J23" i="432"/>
  <c r="E23" i="432"/>
  <c r="J22" i="432"/>
  <c r="E22" i="432"/>
  <c r="J21" i="432"/>
  <c r="E21" i="432"/>
  <c r="J20" i="432"/>
  <c r="E20" i="432"/>
  <c r="J19" i="432"/>
  <c r="E19" i="432"/>
  <c r="J18" i="432"/>
  <c r="E18" i="432"/>
  <c r="J17" i="432"/>
  <c r="E17" i="432"/>
  <c r="J16" i="432"/>
  <c r="E16" i="432"/>
  <c r="J13" i="432"/>
  <c r="J14" i="432"/>
  <c r="J15" i="432"/>
  <c r="E13" i="432"/>
  <c r="E14" i="432"/>
  <c r="E15" i="432"/>
  <c r="M81" i="430"/>
  <c r="M63" i="430"/>
  <c r="N81" i="430"/>
  <c r="N82" i="430"/>
  <c r="N68" i="430"/>
  <c r="M68" i="430"/>
  <c r="M67" i="430"/>
  <c r="M69" i="430"/>
  <c r="O66" i="430"/>
  <c r="J63" i="430"/>
  <c r="P66" i="430"/>
  <c r="J60" i="430"/>
  <c r="E60" i="430"/>
  <c r="J59" i="430"/>
  <c r="E59" i="430"/>
  <c r="J58" i="430"/>
  <c r="E58" i="430"/>
  <c r="J57" i="430"/>
  <c r="E57" i="430"/>
  <c r="J56" i="430"/>
  <c r="E56" i="430"/>
  <c r="J55" i="430"/>
  <c r="E55" i="430"/>
  <c r="J54" i="430"/>
  <c r="E54" i="430"/>
  <c r="J53" i="430"/>
  <c r="E53" i="430"/>
  <c r="J52" i="430"/>
  <c r="E52" i="430"/>
  <c r="J51" i="430"/>
  <c r="E51" i="430"/>
  <c r="J50" i="430"/>
  <c r="E50" i="430"/>
  <c r="J49" i="430"/>
  <c r="E49" i="430"/>
  <c r="J48" i="430"/>
  <c r="E48" i="430"/>
  <c r="J47" i="430"/>
  <c r="E47" i="430"/>
  <c r="J46" i="430"/>
  <c r="E46" i="430"/>
  <c r="J45" i="430"/>
  <c r="E45" i="430"/>
  <c r="J44" i="430"/>
  <c r="E44" i="430"/>
  <c r="J43" i="430"/>
  <c r="E43" i="430"/>
  <c r="J42" i="430"/>
  <c r="E42" i="430"/>
  <c r="J41" i="430"/>
  <c r="E41" i="430"/>
  <c r="J40" i="430"/>
  <c r="E40" i="430"/>
  <c r="J39" i="430"/>
  <c r="E39" i="430"/>
  <c r="J38" i="430"/>
  <c r="F38" i="430"/>
  <c r="F39" i="430"/>
  <c r="F40" i="430"/>
  <c r="F41" i="430"/>
  <c r="F42" i="430"/>
  <c r="F43" i="430"/>
  <c r="F44" i="430"/>
  <c r="F45" i="430"/>
  <c r="F46" i="430"/>
  <c r="F47" i="430"/>
  <c r="F48" i="430"/>
  <c r="F49" i="430"/>
  <c r="F50" i="430"/>
  <c r="F51" i="430"/>
  <c r="F52" i="430"/>
  <c r="F53" i="430"/>
  <c r="F54" i="430"/>
  <c r="F55" i="430"/>
  <c r="F56" i="430"/>
  <c r="F57" i="430"/>
  <c r="F58" i="430"/>
  <c r="F59" i="430"/>
  <c r="F60" i="430"/>
  <c r="E38" i="430"/>
  <c r="A38" i="430"/>
  <c r="A39" i="430"/>
  <c r="A40" i="430"/>
  <c r="A41" i="430"/>
  <c r="A42" i="430"/>
  <c r="A43" i="430"/>
  <c r="A44" i="430"/>
  <c r="A45" i="430"/>
  <c r="A46" i="430"/>
  <c r="A47" i="430"/>
  <c r="A48" i="430"/>
  <c r="A49" i="430"/>
  <c r="A50" i="430"/>
  <c r="A51" i="430"/>
  <c r="A52" i="430"/>
  <c r="A53" i="430"/>
  <c r="A54" i="430"/>
  <c r="A55" i="430"/>
  <c r="A56" i="430"/>
  <c r="A57" i="430"/>
  <c r="A58" i="430"/>
  <c r="A59" i="430"/>
  <c r="A60" i="430"/>
  <c r="J37" i="430"/>
  <c r="E37" i="430"/>
  <c r="J36" i="430"/>
  <c r="E36" i="430"/>
  <c r="J35" i="430"/>
  <c r="E35" i="430"/>
  <c r="J34" i="430"/>
  <c r="E34" i="430"/>
  <c r="J33" i="430"/>
  <c r="E33" i="430"/>
  <c r="J32" i="430"/>
  <c r="E32" i="430"/>
  <c r="J31" i="430"/>
  <c r="E31" i="430"/>
  <c r="J30" i="430"/>
  <c r="E30" i="430"/>
  <c r="J29" i="430"/>
  <c r="E29" i="430"/>
  <c r="J28" i="430"/>
  <c r="E28" i="430"/>
  <c r="J27" i="430"/>
  <c r="E27" i="430"/>
  <c r="J26" i="430"/>
  <c r="E26" i="430"/>
  <c r="J25" i="430"/>
  <c r="E25" i="430"/>
  <c r="J24" i="430"/>
  <c r="E24" i="430"/>
  <c r="J23" i="430"/>
  <c r="E23" i="430"/>
  <c r="J22" i="430"/>
  <c r="E22" i="430"/>
  <c r="J21" i="430"/>
  <c r="E21" i="430"/>
  <c r="J20" i="430"/>
  <c r="E20" i="430"/>
  <c r="J19" i="430"/>
  <c r="E19" i="430"/>
  <c r="J18" i="430"/>
  <c r="E18" i="430"/>
  <c r="J17" i="430"/>
  <c r="E17" i="430"/>
  <c r="J16" i="430"/>
  <c r="E16" i="430"/>
  <c r="J15" i="430"/>
  <c r="E15" i="430"/>
  <c r="A14" i="430"/>
  <c r="A15" i="430"/>
  <c r="A16" i="430"/>
  <c r="A17" i="430"/>
  <c r="A18" i="430"/>
  <c r="A19" i="430"/>
  <c r="A20" i="430"/>
  <c r="A21" i="430"/>
  <c r="A22" i="430"/>
  <c r="A23" i="430"/>
  <c r="A24" i="430"/>
  <c r="A25" i="430"/>
  <c r="A26" i="430"/>
  <c r="A27" i="430"/>
  <c r="A28" i="430"/>
  <c r="A29" i="430"/>
  <c r="A30" i="430"/>
  <c r="A31" i="430"/>
  <c r="A32" i="430"/>
  <c r="A33" i="430"/>
  <c r="A34" i="430"/>
  <c r="A35" i="430"/>
  <c r="A36" i="430"/>
  <c r="J14" i="430"/>
  <c r="F14" i="430"/>
  <c r="F15" i="430"/>
  <c r="F16" i="430"/>
  <c r="F17" i="430"/>
  <c r="F18" i="430"/>
  <c r="F19" i="430"/>
  <c r="F20" i="430"/>
  <c r="F21" i="430"/>
  <c r="F22" i="430"/>
  <c r="F23" i="430"/>
  <c r="F24" i="430"/>
  <c r="F25" i="430"/>
  <c r="F26" i="430"/>
  <c r="F27" i="430"/>
  <c r="F28" i="430"/>
  <c r="F29" i="430"/>
  <c r="F30" i="430"/>
  <c r="F31" i="430"/>
  <c r="F32" i="430"/>
  <c r="F33" i="430"/>
  <c r="F34" i="430"/>
  <c r="F35" i="430"/>
  <c r="F36" i="430"/>
  <c r="E14" i="430"/>
  <c r="J13" i="430"/>
  <c r="E13" i="430"/>
  <c r="M70" i="430"/>
  <c r="L82" i="430"/>
  <c r="M81" i="427"/>
  <c r="N68" i="427"/>
  <c r="M68" i="427"/>
  <c r="M67" i="427"/>
  <c r="M69" i="427"/>
  <c r="O66" i="427"/>
  <c r="J63" i="427"/>
  <c r="P66" i="427"/>
  <c r="M63" i="427"/>
  <c r="N81" i="427"/>
  <c r="J60" i="427"/>
  <c r="E60" i="427"/>
  <c r="J59" i="427"/>
  <c r="E59" i="427"/>
  <c r="J58" i="427"/>
  <c r="E58" i="427"/>
  <c r="J57" i="427"/>
  <c r="E57" i="427"/>
  <c r="J56" i="427"/>
  <c r="E56" i="427"/>
  <c r="J55" i="427"/>
  <c r="E55" i="427"/>
  <c r="J54" i="427"/>
  <c r="E54" i="427"/>
  <c r="J53" i="427"/>
  <c r="E53" i="427"/>
  <c r="J52" i="427"/>
  <c r="E52" i="427"/>
  <c r="J51" i="427"/>
  <c r="E51" i="427"/>
  <c r="J50" i="427"/>
  <c r="E50" i="427"/>
  <c r="J49" i="427"/>
  <c r="E49" i="427"/>
  <c r="J48" i="427"/>
  <c r="E48" i="427"/>
  <c r="J47" i="427"/>
  <c r="E47" i="427"/>
  <c r="J46" i="427"/>
  <c r="E46" i="427"/>
  <c r="J45" i="427"/>
  <c r="E45" i="427"/>
  <c r="J44" i="427"/>
  <c r="E44" i="427"/>
  <c r="J43" i="427"/>
  <c r="E43" i="427"/>
  <c r="J42" i="427"/>
  <c r="E42" i="427"/>
  <c r="J41" i="427"/>
  <c r="E41" i="427"/>
  <c r="J40" i="427"/>
  <c r="E40" i="427"/>
  <c r="J39" i="427"/>
  <c r="E39" i="427"/>
  <c r="J38" i="427"/>
  <c r="F38" i="427"/>
  <c r="F39" i="427"/>
  <c r="F40" i="427"/>
  <c r="F41" i="427"/>
  <c r="F42" i="427"/>
  <c r="F43" i="427"/>
  <c r="F44" i="427"/>
  <c r="F45" i="427"/>
  <c r="F46" i="427"/>
  <c r="F47" i="427"/>
  <c r="F48" i="427"/>
  <c r="F49" i="427"/>
  <c r="F50" i="427"/>
  <c r="F51" i="427"/>
  <c r="F52" i="427"/>
  <c r="F53" i="427"/>
  <c r="F54" i="427"/>
  <c r="F55" i="427"/>
  <c r="F56" i="427"/>
  <c r="F57" i="427"/>
  <c r="F58" i="427"/>
  <c r="F59" i="427"/>
  <c r="F60" i="427"/>
  <c r="E38" i="427"/>
  <c r="E13" i="427"/>
  <c r="E14" i="427"/>
  <c r="E15" i="427"/>
  <c r="E16" i="427"/>
  <c r="E17" i="427"/>
  <c r="E18" i="427"/>
  <c r="E19" i="427"/>
  <c r="E20" i="427"/>
  <c r="E21" i="427"/>
  <c r="E22" i="427"/>
  <c r="E23" i="427"/>
  <c r="E24" i="427"/>
  <c r="E25" i="427"/>
  <c r="E26" i="427"/>
  <c r="E27" i="427"/>
  <c r="E28" i="427"/>
  <c r="E29" i="427"/>
  <c r="E30" i="427"/>
  <c r="E31" i="427"/>
  <c r="E32" i="427"/>
  <c r="E33" i="427"/>
  <c r="E34" i="427"/>
  <c r="E35" i="427"/>
  <c r="E36" i="427"/>
  <c r="E37" i="427"/>
  <c r="A38" i="427"/>
  <c r="A39" i="427"/>
  <c r="A40" i="427"/>
  <c r="A41" i="427"/>
  <c r="A42" i="427"/>
  <c r="A43" i="427"/>
  <c r="A44" i="427"/>
  <c r="A45" i="427"/>
  <c r="A46" i="427"/>
  <c r="A47" i="427"/>
  <c r="A48" i="427"/>
  <c r="A49" i="427"/>
  <c r="A50" i="427"/>
  <c r="A51" i="427"/>
  <c r="A52" i="427"/>
  <c r="A53" i="427"/>
  <c r="A54" i="427"/>
  <c r="A55" i="427"/>
  <c r="A56" i="427"/>
  <c r="A57" i="427"/>
  <c r="A58" i="427"/>
  <c r="A59" i="427"/>
  <c r="A60" i="427"/>
  <c r="J37" i="427"/>
  <c r="J36" i="427"/>
  <c r="J35" i="427"/>
  <c r="J34" i="427"/>
  <c r="J33" i="427"/>
  <c r="J32" i="427"/>
  <c r="J31" i="427"/>
  <c r="J30" i="427"/>
  <c r="J29" i="427"/>
  <c r="J28" i="427"/>
  <c r="J27" i="427"/>
  <c r="J26" i="427"/>
  <c r="J25" i="427"/>
  <c r="J24" i="427"/>
  <c r="J23" i="427"/>
  <c r="J22" i="427"/>
  <c r="J21" i="427"/>
  <c r="J20" i="427"/>
  <c r="J19" i="427"/>
  <c r="J18" i="427"/>
  <c r="J17" i="427"/>
  <c r="J16" i="427"/>
  <c r="J15" i="427"/>
  <c r="A14" i="427"/>
  <c r="A15" i="427"/>
  <c r="A16" i="427"/>
  <c r="A17" i="427"/>
  <c r="A18" i="427"/>
  <c r="A19" i="427"/>
  <c r="A20" i="427"/>
  <c r="A21" i="427"/>
  <c r="A22" i="427"/>
  <c r="A23" i="427"/>
  <c r="A24" i="427"/>
  <c r="A25" i="427"/>
  <c r="A26" i="427"/>
  <c r="A27" i="427"/>
  <c r="A28" i="427"/>
  <c r="A29" i="427"/>
  <c r="A30" i="427"/>
  <c r="A31" i="427"/>
  <c r="A32" i="427"/>
  <c r="A33" i="427"/>
  <c r="A34" i="427"/>
  <c r="A35" i="427"/>
  <c r="A36" i="427"/>
  <c r="J14" i="427"/>
  <c r="F14" i="427"/>
  <c r="F15" i="427"/>
  <c r="F16" i="427"/>
  <c r="F17" i="427"/>
  <c r="F18" i="427"/>
  <c r="F19" i="427"/>
  <c r="F20" i="427"/>
  <c r="F21" i="427"/>
  <c r="F22" i="427"/>
  <c r="F23" i="427"/>
  <c r="F24" i="427"/>
  <c r="F25" i="427"/>
  <c r="F26" i="427"/>
  <c r="F27" i="427"/>
  <c r="F28" i="427"/>
  <c r="F29" i="427"/>
  <c r="F30" i="427"/>
  <c r="F31" i="427"/>
  <c r="F32" i="427"/>
  <c r="F33" i="427"/>
  <c r="F34" i="427"/>
  <c r="F35" i="427"/>
  <c r="F36" i="427"/>
  <c r="J13" i="427"/>
  <c r="M82" i="430"/>
  <c r="I64" i="430"/>
  <c r="M70" i="427"/>
  <c r="N82" i="427"/>
  <c r="L82" i="427"/>
  <c r="M81" i="423"/>
  <c r="N68" i="423"/>
  <c r="M68" i="423"/>
  <c r="M67" i="423"/>
  <c r="M69" i="423"/>
  <c r="O66" i="423"/>
  <c r="J63" i="423"/>
  <c r="P66" i="423"/>
  <c r="M63" i="423"/>
  <c r="N81" i="423"/>
  <c r="J60" i="423"/>
  <c r="E60" i="423"/>
  <c r="J59" i="423"/>
  <c r="E59" i="423"/>
  <c r="J58" i="423"/>
  <c r="E58" i="423"/>
  <c r="J57" i="423"/>
  <c r="E57" i="423"/>
  <c r="J56" i="423"/>
  <c r="E56" i="423"/>
  <c r="J55" i="423"/>
  <c r="E55" i="423"/>
  <c r="J54" i="423"/>
  <c r="E54" i="423"/>
  <c r="J53" i="423"/>
  <c r="E53" i="423"/>
  <c r="J52" i="423"/>
  <c r="E52" i="423"/>
  <c r="J51" i="423"/>
  <c r="E51" i="423"/>
  <c r="J50" i="423"/>
  <c r="E50" i="423"/>
  <c r="J49" i="423"/>
  <c r="E49" i="423"/>
  <c r="J48" i="423"/>
  <c r="E48" i="423"/>
  <c r="J47" i="423"/>
  <c r="E47" i="423"/>
  <c r="J46" i="423"/>
  <c r="E46" i="423"/>
  <c r="J45" i="423"/>
  <c r="E45" i="423"/>
  <c r="J44" i="423"/>
  <c r="E44" i="423"/>
  <c r="J43" i="423"/>
  <c r="E43" i="423"/>
  <c r="J42" i="423"/>
  <c r="E42" i="423"/>
  <c r="J41" i="423"/>
  <c r="E41" i="423"/>
  <c r="J40" i="423"/>
  <c r="E40" i="423"/>
  <c r="J39" i="423"/>
  <c r="E39" i="423"/>
  <c r="J38" i="423"/>
  <c r="F38" i="423"/>
  <c r="F39" i="423"/>
  <c r="F40" i="423"/>
  <c r="F41" i="423"/>
  <c r="F42" i="423"/>
  <c r="F43" i="423"/>
  <c r="F44" i="423"/>
  <c r="F45" i="423"/>
  <c r="F46" i="423"/>
  <c r="F47" i="423"/>
  <c r="F48" i="423"/>
  <c r="F49" i="423"/>
  <c r="F50" i="423"/>
  <c r="F51" i="423"/>
  <c r="F52" i="423"/>
  <c r="F53" i="423"/>
  <c r="F54" i="423"/>
  <c r="F55" i="423"/>
  <c r="F56" i="423"/>
  <c r="F57" i="423"/>
  <c r="F58" i="423"/>
  <c r="F59" i="423"/>
  <c r="F60" i="423"/>
  <c r="E38" i="423"/>
  <c r="E13" i="423"/>
  <c r="E14" i="423"/>
  <c r="E15" i="423"/>
  <c r="E16" i="423"/>
  <c r="E17" i="423"/>
  <c r="E18" i="423"/>
  <c r="E19" i="423"/>
  <c r="E20" i="423"/>
  <c r="E21" i="423"/>
  <c r="E22" i="423"/>
  <c r="E23" i="423"/>
  <c r="E24" i="423"/>
  <c r="E25" i="423"/>
  <c r="E26" i="423"/>
  <c r="E27" i="423"/>
  <c r="E28" i="423"/>
  <c r="E29" i="423"/>
  <c r="E30" i="423"/>
  <c r="E31" i="423"/>
  <c r="E32" i="423"/>
  <c r="E33" i="423"/>
  <c r="E34" i="423"/>
  <c r="E35" i="423"/>
  <c r="E36" i="423"/>
  <c r="E37" i="423"/>
  <c r="A38" i="423"/>
  <c r="A39" i="423"/>
  <c r="A40" i="423"/>
  <c r="A41" i="423"/>
  <c r="A42" i="423"/>
  <c r="A43" i="423"/>
  <c r="A44" i="423"/>
  <c r="A45" i="423"/>
  <c r="A46" i="423"/>
  <c r="A47" i="423"/>
  <c r="A48" i="423"/>
  <c r="A49" i="423"/>
  <c r="A50" i="423"/>
  <c r="A51" i="423"/>
  <c r="A52" i="423"/>
  <c r="A53" i="423"/>
  <c r="A54" i="423"/>
  <c r="A55" i="423"/>
  <c r="A56" i="423"/>
  <c r="A57" i="423"/>
  <c r="A58" i="423"/>
  <c r="A59" i="423"/>
  <c r="A60" i="423"/>
  <c r="J37" i="423"/>
  <c r="J36" i="423"/>
  <c r="J35" i="423"/>
  <c r="J34" i="423"/>
  <c r="J33" i="423"/>
  <c r="J32" i="423"/>
  <c r="J31" i="423"/>
  <c r="J30" i="423"/>
  <c r="J29" i="423"/>
  <c r="J28" i="423"/>
  <c r="J27" i="423"/>
  <c r="J26" i="423"/>
  <c r="J25" i="423"/>
  <c r="J24" i="423"/>
  <c r="J23" i="423"/>
  <c r="J22" i="423"/>
  <c r="J21" i="423"/>
  <c r="J20" i="423"/>
  <c r="J19" i="423"/>
  <c r="J18" i="423"/>
  <c r="J17" i="423"/>
  <c r="J16" i="423"/>
  <c r="J15" i="423"/>
  <c r="A14" i="423"/>
  <c r="A15" i="423"/>
  <c r="A16" i="423"/>
  <c r="A17" i="423"/>
  <c r="A18" i="423"/>
  <c r="A19" i="423"/>
  <c r="A20" i="423"/>
  <c r="A21" i="423"/>
  <c r="A22" i="423"/>
  <c r="A23" i="423"/>
  <c r="A24" i="423"/>
  <c r="A25" i="423"/>
  <c r="A26" i="423"/>
  <c r="A27" i="423"/>
  <c r="A28" i="423"/>
  <c r="A29" i="423"/>
  <c r="A30" i="423"/>
  <c r="A31" i="423"/>
  <c r="A32" i="423"/>
  <c r="A33" i="423"/>
  <c r="A34" i="423"/>
  <c r="A35" i="423"/>
  <c r="A36" i="423"/>
  <c r="J14" i="423"/>
  <c r="F14" i="423"/>
  <c r="F15" i="423"/>
  <c r="F16" i="423"/>
  <c r="F17" i="423"/>
  <c r="F18" i="423"/>
  <c r="F19" i="423"/>
  <c r="F20" i="423"/>
  <c r="F21" i="423"/>
  <c r="F22" i="423"/>
  <c r="F23" i="423"/>
  <c r="F24" i="423"/>
  <c r="F25" i="423"/>
  <c r="F26" i="423"/>
  <c r="F27" i="423"/>
  <c r="F28" i="423"/>
  <c r="F29" i="423"/>
  <c r="F30" i="423"/>
  <c r="F31" i="423"/>
  <c r="F32" i="423"/>
  <c r="F33" i="423"/>
  <c r="F34" i="423"/>
  <c r="F35" i="423"/>
  <c r="F36" i="423"/>
  <c r="J13" i="423"/>
  <c r="M70" i="423"/>
  <c r="N82" i="423"/>
  <c r="L82" i="423"/>
  <c r="M81" i="422"/>
  <c r="N68" i="422"/>
  <c r="M68" i="422"/>
  <c r="M67" i="422"/>
  <c r="M69" i="422"/>
  <c r="O66" i="422"/>
  <c r="J63" i="422"/>
  <c r="P66" i="422"/>
  <c r="M63" i="422"/>
  <c r="N81" i="422"/>
  <c r="J60" i="422"/>
  <c r="E60" i="422"/>
  <c r="J59" i="422"/>
  <c r="E59" i="422"/>
  <c r="J58" i="422"/>
  <c r="E58" i="422"/>
  <c r="J57" i="422"/>
  <c r="E57" i="422"/>
  <c r="J56" i="422"/>
  <c r="E56" i="422"/>
  <c r="J55" i="422"/>
  <c r="E55" i="422"/>
  <c r="J54" i="422"/>
  <c r="E54" i="422"/>
  <c r="J53" i="422"/>
  <c r="E53" i="422"/>
  <c r="J52" i="422"/>
  <c r="E52" i="422"/>
  <c r="J51" i="422"/>
  <c r="E51" i="422"/>
  <c r="J50" i="422"/>
  <c r="E50" i="422"/>
  <c r="J49" i="422"/>
  <c r="E49" i="422"/>
  <c r="J48" i="422"/>
  <c r="E48" i="422"/>
  <c r="J47" i="422"/>
  <c r="E47" i="422"/>
  <c r="J46" i="422"/>
  <c r="E46" i="422"/>
  <c r="J45" i="422"/>
  <c r="E45" i="422"/>
  <c r="J44" i="422"/>
  <c r="E44" i="422"/>
  <c r="J43" i="422"/>
  <c r="E43" i="422"/>
  <c r="J42" i="422"/>
  <c r="E42" i="422"/>
  <c r="J41" i="422"/>
  <c r="E41" i="422"/>
  <c r="J40" i="422"/>
  <c r="E40" i="422"/>
  <c r="J39" i="422"/>
  <c r="E39" i="422"/>
  <c r="J38" i="422"/>
  <c r="F38" i="422"/>
  <c r="F39" i="422"/>
  <c r="F40" i="422"/>
  <c r="F41" i="422"/>
  <c r="F42" i="422"/>
  <c r="F43" i="422"/>
  <c r="F44" i="422"/>
  <c r="F45" i="422"/>
  <c r="F46" i="422"/>
  <c r="F47" i="422"/>
  <c r="F48" i="422"/>
  <c r="F49" i="422"/>
  <c r="F50" i="422"/>
  <c r="F51" i="422"/>
  <c r="F52" i="422"/>
  <c r="F53" i="422"/>
  <c r="F54" i="422"/>
  <c r="F55" i="422"/>
  <c r="F56" i="422"/>
  <c r="F57" i="422"/>
  <c r="F58" i="422"/>
  <c r="F59" i="422"/>
  <c r="F60" i="422"/>
  <c r="E38" i="422"/>
  <c r="E13" i="422"/>
  <c r="E14" i="422"/>
  <c r="E15" i="422"/>
  <c r="E16" i="422"/>
  <c r="E17" i="422"/>
  <c r="E18" i="422"/>
  <c r="E19" i="422"/>
  <c r="E20" i="422"/>
  <c r="E21" i="422"/>
  <c r="E22" i="422"/>
  <c r="E23" i="422"/>
  <c r="E24" i="422"/>
  <c r="E25" i="422"/>
  <c r="E26" i="422"/>
  <c r="E27" i="422"/>
  <c r="E28" i="422"/>
  <c r="E29" i="422"/>
  <c r="E30" i="422"/>
  <c r="E31" i="422"/>
  <c r="E32" i="422"/>
  <c r="E33" i="422"/>
  <c r="E34" i="422"/>
  <c r="E35" i="422"/>
  <c r="E36" i="422"/>
  <c r="E37" i="422"/>
  <c r="A38" i="422"/>
  <c r="A39" i="422"/>
  <c r="A40" i="422"/>
  <c r="A41" i="422"/>
  <c r="A42" i="422"/>
  <c r="A43" i="422"/>
  <c r="A44" i="422"/>
  <c r="A45" i="422"/>
  <c r="A46" i="422"/>
  <c r="A47" i="422"/>
  <c r="A48" i="422"/>
  <c r="A49" i="422"/>
  <c r="A50" i="422"/>
  <c r="A51" i="422"/>
  <c r="A52" i="422"/>
  <c r="A53" i="422"/>
  <c r="A54" i="422"/>
  <c r="A55" i="422"/>
  <c r="A56" i="422"/>
  <c r="A57" i="422"/>
  <c r="A58" i="422"/>
  <c r="A59" i="422"/>
  <c r="A60" i="422"/>
  <c r="J37" i="422"/>
  <c r="J36" i="422"/>
  <c r="J35" i="422"/>
  <c r="J34" i="422"/>
  <c r="J33" i="422"/>
  <c r="J32" i="422"/>
  <c r="J31" i="422"/>
  <c r="J30" i="422"/>
  <c r="J29" i="422"/>
  <c r="J28" i="422"/>
  <c r="J27" i="422"/>
  <c r="J26" i="422"/>
  <c r="J25" i="422"/>
  <c r="J24" i="422"/>
  <c r="J23" i="422"/>
  <c r="J22" i="422"/>
  <c r="J21" i="422"/>
  <c r="J20" i="422"/>
  <c r="J19" i="422"/>
  <c r="J18" i="422"/>
  <c r="J17" i="422"/>
  <c r="J16" i="422"/>
  <c r="J15" i="422"/>
  <c r="A14" i="422"/>
  <c r="A15" i="422"/>
  <c r="A16" i="422"/>
  <c r="A17" i="422"/>
  <c r="A18" i="422"/>
  <c r="A19" i="422"/>
  <c r="A20" i="422"/>
  <c r="A21" i="422"/>
  <c r="A22" i="422"/>
  <c r="A23" i="422"/>
  <c r="A24" i="422"/>
  <c r="A25" i="422"/>
  <c r="A26" i="422"/>
  <c r="A27" i="422"/>
  <c r="A28" i="422"/>
  <c r="A29" i="422"/>
  <c r="A30" i="422"/>
  <c r="A31" i="422"/>
  <c r="A32" i="422"/>
  <c r="A33" i="422"/>
  <c r="A34" i="422"/>
  <c r="A35" i="422"/>
  <c r="A36" i="422"/>
  <c r="J14" i="422"/>
  <c r="F14" i="422"/>
  <c r="F15" i="422"/>
  <c r="F16" i="422"/>
  <c r="F17" i="422"/>
  <c r="F18" i="422"/>
  <c r="F19" i="422"/>
  <c r="F20" i="422"/>
  <c r="F21" i="422"/>
  <c r="F22" i="422"/>
  <c r="F23" i="422"/>
  <c r="F24" i="422"/>
  <c r="F25" i="422"/>
  <c r="F26" i="422"/>
  <c r="F27" i="422"/>
  <c r="F28" i="422"/>
  <c r="F29" i="422"/>
  <c r="F30" i="422"/>
  <c r="F31" i="422"/>
  <c r="F32" i="422"/>
  <c r="F33" i="422"/>
  <c r="F34" i="422"/>
  <c r="F35" i="422"/>
  <c r="F36" i="422"/>
  <c r="J13" i="422"/>
  <c r="M82" i="423"/>
  <c r="I64" i="423"/>
  <c r="N82" i="422"/>
  <c r="L82" i="422"/>
  <c r="M70" i="422"/>
  <c r="M81" i="421"/>
  <c r="M63" i="421"/>
  <c r="N81" i="421"/>
  <c r="N82" i="421"/>
  <c r="L82" i="421"/>
  <c r="M82" i="421"/>
  <c r="M67" i="421"/>
  <c r="M68" i="421"/>
  <c r="M69" i="421"/>
  <c r="M70" i="421"/>
  <c r="I64" i="421"/>
  <c r="N67" i="421"/>
  <c r="N68" i="421"/>
  <c r="N69" i="421"/>
  <c r="N70" i="421"/>
  <c r="P70" i="421"/>
  <c r="P69" i="421"/>
  <c r="O66" i="421"/>
  <c r="J63" i="421"/>
  <c r="P66" i="421"/>
  <c r="J64" i="421"/>
  <c r="J60" i="421"/>
  <c r="F38" i="421"/>
  <c r="F39" i="421"/>
  <c r="F40" i="421"/>
  <c r="F41" i="421"/>
  <c r="F42" i="421"/>
  <c r="F43" i="421"/>
  <c r="F44" i="421"/>
  <c r="F45" i="421"/>
  <c r="F46" i="421"/>
  <c r="F47" i="421"/>
  <c r="F48" i="421"/>
  <c r="F49" i="421"/>
  <c r="F50" i="421"/>
  <c r="F51" i="421"/>
  <c r="F52" i="421"/>
  <c r="F53" i="421"/>
  <c r="F54" i="421"/>
  <c r="F55" i="421"/>
  <c r="F56" i="421"/>
  <c r="F57" i="421"/>
  <c r="F58" i="421"/>
  <c r="F59" i="421"/>
  <c r="F60" i="421"/>
  <c r="E60" i="421"/>
  <c r="A38" i="421"/>
  <c r="A39" i="421"/>
  <c r="A40" i="421"/>
  <c r="A41" i="421"/>
  <c r="A42" i="421"/>
  <c r="A43" i="421"/>
  <c r="A44" i="421"/>
  <c r="A45" i="421"/>
  <c r="A46" i="421"/>
  <c r="A47" i="421"/>
  <c r="A48" i="421"/>
  <c r="A49" i="421"/>
  <c r="A50" i="421"/>
  <c r="A51" i="421"/>
  <c r="A52" i="421"/>
  <c r="A53" i="421"/>
  <c r="A54" i="421"/>
  <c r="A55" i="421"/>
  <c r="A56" i="421"/>
  <c r="A57" i="421"/>
  <c r="A58" i="421"/>
  <c r="A59" i="421"/>
  <c r="A60" i="421"/>
  <c r="J59" i="421"/>
  <c r="E59" i="421"/>
  <c r="J58" i="421"/>
  <c r="E58" i="421"/>
  <c r="J57" i="421"/>
  <c r="E57" i="421"/>
  <c r="J56" i="421"/>
  <c r="E56" i="421"/>
  <c r="J55" i="421"/>
  <c r="E55" i="421"/>
  <c r="J54" i="421"/>
  <c r="E54" i="421"/>
  <c r="J53" i="421"/>
  <c r="E53" i="421"/>
  <c r="J52" i="421"/>
  <c r="E52" i="421"/>
  <c r="J51" i="421"/>
  <c r="E51" i="421"/>
  <c r="J50" i="421"/>
  <c r="E50" i="421"/>
  <c r="J49" i="421"/>
  <c r="E49" i="421"/>
  <c r="J48" i="421"/>
  <c r="E48" i="421"/>
  <c r="J47" i="421"/>
  <c r="E47" i="421"/>
  <c r="J46" i="421"/>
  <c r="E46" i="421"/>
  <c r="J45" i="421"/>
  <c r="E45" i="421"/>
  <c r="J44" i="421"/>
  <c r="E44" i="421"/>
  <c r="J43" i="421"/>
  <c r="E43" i="421"/>
  <c r="J42" i="421"/>
  <c r="E42" i="421"/>
  <c r="J41" i="421"/>
  <c r="E41" i="421"/>
  <c r="J40" i="421"/>
  <c r="E40" i="421"/>
  <c r="J39" i="421"/>
  <c r="E39" i="421"/>
  <c r="J38" i="421"/>
  <c r="E38" i="421"/>
  <c r="J37" i="421"/>
  <c r="E37" i="421"/>
  <c r="J36" i="421"/>
  <c r="F14" i="421"/>
  <c r="F15" i="421"/>
  <c r="F16" i="421"/>
  <c r="F17" i="421"/>
  <c r="F18" i="421"/>
  <c r="F19" i="421"/>
  <c r="F20" i="421"/>
  <c r="F21" i="421"/>
  <c r="F22" i="421"/>
  <c r="F23" i="421"/>
  <c r="F24" i="421"/>
  <c r="F25" i="421"/>
  <c r="F26" i="421"/>
  <c r="F27" i="421"/>
  <c r="F28" i="421"/>
  <c r="F29" i="421"/>
  <c r="F30" i="421"/>
  <c r="F31" i="421"/>
  <c r="F32" i="421"/>
  <c r="F33" i="421"/>
  <c r="F34" i="421"/>
  <c r="F35" i="421"/>
  <c r="F36" i="421"/>
  <c r="E36" i="421"/>
  <c r="A14" i="421"/>
  <c r="A15" i="421"/>
  <c r="A16" i="421"/>
  <c r="A17" i="421"/>
  <c r="A18" i="421"/>
  <c r="A19" i="421"/>
  <c r="A20" i="421"/>
  <c r="A21" i="421"/>
  <c r="A22" i="421"/>
  <c r="A23" i="421"/>
  <c r="A24" i="421"/>
  <c r="A25" i="421"/>
  <c r="A26" i="421"/>
  <c r="A27" i="421"/>
  <c r="A28" i="421"/>
  <c r="A29" i="421"/>
  <c r="A30" i="421"/>
  <c r="A31" i="421"/>
  <c r="A32" i="421"/>
  <c r="A33" i="421"/>
  <c r="A34" i="421"/>
  <c r="A35" i="421"/>
  <c r="A36" i="421"/>
  <c r="J35" i="421"/>
  <c r="E35" i="421"/>
  <c r="J34" i="421"/>
  <c r="E34" i="421"/>
  <c r="J33" i="421"/>
  <c r="E33" i="421"/>
  <c r="J32" i="421"/>
  <c r="E32" i="421"/>
  <c r="J31" i="421"/>
  <c r="E31" i="421"/>
  <c r="J30" i="421"/>
  <c r="E30" i="421"/>
  <c r="J29" i="421"/>
  <c r="E29" i="421"/>
  <c r="J28" i="421"/>
  <c r="E28" i="421"/>
  <c r="J27" i="421"/>
  <c r="E27" i="421"/>
  <c r="J26" i="421"/>
  <c r="E26" i="421"/>
  <c r="J25" i="421"/>
  <c r="E25" i="421"/>
  <c r="J24" i="421"/>
  <c r="E24" i="421"/>
  <c r="J23" i="421"/>
  <c r="E23" i="421"/>
  <c r="J22" i="421"/>
  <c r="E22" i="421"/>
  <c r="J21" i="421"/>
  <c r="E21" i="421"/>
  <c r="J20" i="421"/>
  <c r="E20" i="421"/>
  <c r="J19" i="421"/>
  <c r="E19" i="421"/>
  <c r="J18" i="421"/>
  <c r="E18" i="421"/>
  <c r="J17" i="421"/>
  <c r="E17" i="421"/>
  <c r="J16" i="421"/>
  <c r="E16" i="421"/>
  <c r="J13" i="421"/>
  <c r="J14" i="421"/>
  <c r="J15" i="421"/>
  <c r="E13" i="421"/>
  <c r="E14" i="421"/>
  <c r="E15" i="421"/>
  <c r="M81" i="420"/>
  <c r="M67" i="420"/>
  <c r="M68" i="420"/>
  <c r="M69" i="420"/>
  <c r="O66" i="420"/>
  <c r="J63" i="420"/>
  <c r="P66" i="420"/>
  <c r="L63" i="420"/>
  <c r="M63" i="420"/>
  <c r="N81" i="420"/>
  <c r="J60" i="420"/>
  <c r="E60" i="420"/>
  <c r="J59" i="420"/>
  <c r="E59" i="420"/>
  <c r="J58" i="420"/>
  <c r="E58" i="420"/>
  <c r="J57" i="420"/>
  <c r="E57" i="420"/>
  <c r="J56" i="420"/>
  <c r="E56" i="420"/>
  <c r="J55" i="420"/>
  <c r="E55" i="420"/>
  <c r="J54" i="420"/>
  <c r="E54" i="420"/>
  <c r="J53" i="420"/>
  <c r="E53" i="420"/>
  <c r="J52" i="420"/>
  <c r="E52" i="420"/>
  <c r="J51" i="420"/>
  <c r="E51" i="420"/>
  <c r="J50" i="420"/>
  <c r="E50" i="420"/>
  <c r="J49" i="420"/>
  <c r="E49" i="420"/>
  <c r="J48" i="420"/>
  <c r="E48" i="420"/>
  <c r="J47" i="420"/>
  <c r="E47" i="420"/>
  <c r="J46" i="420"/>
  <c r="E46" i="420"/>
  <c r="J45" i="420"/>
  <c r="E45" i="420"/>
  <c r="J44" i="420"/>
  <c r="E44" i="420"/>
  <c r="J43" i="420"/>
  <c r="E43" i="420"/>
  <c r="J42" i="420"/>
  <c r="E42" i="420"/>
  <c r="J41" i="420"/>
  <c r="E41" i="420"/>
  <c r="J40" i="420"/>
  <c r="E40" i="420"/>
  <c r="J39" i="420"/>
  <c r="E39" i="420"/>
  <c r="J38" i="420"/>
  <c r="F38" i="420"/>
  <c r="F39" i="420"/>
  <c r="F40" i="420"/>
  <c r="F41" i="420"/>
  <c r="F42" i="420"/>
  <c r="F43" i="420"/>
  <c r="F44" i="420"/>
  <c r="F45" i="420"/>
  <c r="F46" i="420"/>
  <c r="F47" i="420"/>
  <c r="F48" i="420"/>
  <c r="F49" i="420"/>
  <c r="F50" i="420"/>
  <c r="F51" i="420"/>
  <c r="F52" i="420"/>
  <c r="F53" i="420"/>
  <c r="F54" i="420"/>
  <c r="F55" i="420"/>
  <c r="F56" i="420"/>
  <c r="F57" i="420"/>
  <c r="F58" i="420"/>
  <c r="F59" i="420"/>
  <c r="F60" i="420"/>
  <c r="E38" i="420"/>
  <c r="A38" i="420"/>
  <c r="A39" i="420"/>
  <c r="A40" i="420"/>
  <c r="A41" i="420"/>
  <c r="A42" i="420"/>
  <c r="A43" i="420"/>
  <c r="A44" i="420"/>
  <c r="A45" i="420"/>
  <c r="A46" i="420"/>
  <c r="A47" i="420"/>
  <c r="A48" i="420"/>
  <c r="A49" i="420"/>
  <c r="A50" i="420"/>
  <c r="A51" i="420"/>
  <c r="A52" i="420"/>
  <c r="A53" i="420"/>
  <c r="A54" i="420"/>
  <c r="A55" i="420"/>
  <c r="A56" i="420"/>
  <c r="A57" i="420"/>
  <c r="A58" i="420"/>
  <c r="A59" i="420"/>
  <c r="A60" i="420"/>
  <c r="J37" i="420"/>
  <c r="E37" i="420"/>
  <c r="J36" i="420"/>
  <c r="E36" i="420"/>
  <c r="J35" i="420"/>
  <c r="E35" i="420"/>
  <c r="J34" i="420"/>
  <c r="E34" i="420"/>
  <c r="J33" i="420"/>
  <c r="E33" i="420"/>
  <c r="J32" i="420"/>
  <c r="E32" i="420"/>
  <c r="J31" i="420"/>
  <c r="E31" i="420"/>
  <c r="J30" i="420"/>
  <c r="E30" i="420"/>
  <c r="J29" i="420"/>
  <c r="E29" i="420"/>
  <c r="J28" i="420"/>
  <c r="E28" i="420"/>
  <c r="J27" i="420"/>
  <c r="E27" i="420"/>
  <c r="J26" i="420"/>
  <c r="E26" i="420"/>
  <c r="J25" i="420"/>
  <c r="E25" i="420"/>
  <c r="J24" i="420"/>
  <c r="E24" i="420"/>
  <c r="J23" i="420"/>
  <c r="E23" i="420"/>
  <c r="J22" i="420"/>
  <c r="E22" i="420"/>
  <c r="J21" i="420"/>
  <c r="E21" i="420"/>
  <c r="J20" i="420"/>
  <c r="E20" i="420"/>
  <c r="J19" i="420"/>
  <c r="E19" i="420"/>
  <c r="J18" i="420"/>
  <c r="E18" i="420"/>
  <c r="J17" i="420"/>
  <c r="E17" i="420"/>
  <c r="J16" i="420"/>
  <c r="E16" i="420"/>
  <c r="J15" i="420"/>
  <c r="E15" i="420"/>
  <c r="A14" i="420"/>
  <c r="A15" i="420"/>
  <c r="A16" i="420"/>
  <c r="A17" i="420"/>
  <c r="A18" i="420"/>
  <c r="A19" i="420"/>
  <c r="A20" i="420"/>
  <c r="A21" i="420"/>
  <c r="A22" i="420"/>
  <c r="A23" i="420"/>
  <c r="A24" i="420"/>
  <c r="A25" i="420"/>
  <c r="A26" i="420"/>
  <c r="A27" i="420"/>
  <c r="A28" i="420"/>
  <c r="A29" i="420"/>
  <c r="A30" i="420"/>
  <c r="A31" i="420"/>
  <c r="A32" i="420"/>
  <c r="A33" i="420"/>
  <c r="A34" i="420"/>
  <c r="A35" i="420"/>
  <c r="A36" i="420"/>
  <c r="J14" i="420"/>
  <c r="F14" i="420"/>
  <c r="F15" i="420"/>
  <c r="F16" i="420"/>
  <c r="F17" i="420"/>
  <c r="F18" i="420"/>
  <c r="F19" i="420"/>
  <c r="F20" i="420"/>
  <c r="F21" i="420"/>
  <c r="F22" i="420"/>
  <c r="F23" i="420"/>
  <c r="F24" i="420"/>
  <c r="F25" i="420"/>
  <c r="F26" i="420"/>
  <c r="F27" i="420"/>
  <c r="F28" i="420"/>
  <c r="F29" i="420"/>
  <c r="F30" i="420"/>
  <c r="F31" i="420"/>
  <c r="F32" i="420"/>
  <c r="F33" i="420"/>
  <c r="F34" i="420"/>
  <c r="F35" i="420"/>
  <c r="F36" i="420"/>
  <c r="E14" i="420"/>
  <c r="J13" i="420"/>
  <c r="E13" i="420"/>
  <c r="M81" i="419"/>
  <c r="M67" i="419"/>
  <c r="M68" i="419"/>
  <c r="M69" i="419"/>
  <c r="N68" i="419"/>
  <c r="O66" i="419"/>
  <c r="J63" i="419"/>
  <c r="P66" i="419"/>
  <c r="M63" i="419"/>
  <c r="N81" i="419"/>
  <c r="J60" i="419"/>
  <c r="E60" i="419"/>
  <c r="J59" i="419"/>
  <c r="E59" i="419"/>
  <c r="J58" i="419"/>
  <c r="E58" i="419"/>
  <c r="J57" i="419"/>
  <c r="E57" i="419"/>
  <c r="J56" i="419"/>
  <c r="E56" i="419"/>
  <c r="J55" i="419"/>
  <c r="E55" i="419"/>
  <c r="J54" i="419"/>
  <c r="E54" i="419"/>
  <c r="J53" i="419"/>
  <c r="E53" i="419"/>
  <c r="J52" i="419"/>
  <c r="E52" i="419"/>
  <c r="J51" i="419"/>
  <c r="E51" i="419"/>
  <c r="J50" i="419"/>
  <c r="E50" i="419"/>
  <c r="J49" i="419"/>
  <c r="E49" i="419"/>
  <c r="J48" i="419"/>
  <c r="E48" i="419"/>
  <c r="J47" i="419"/>
  <c r="E47" i="419"/>
  <c r="J46" i="419"/>
  <c r="E46" i="419"/>
  <c r="J45" i="419"/>
  <c r="E45" i="419"/>
  <c r="J44" i="419"/>
  <c r="E44" i="419"/>
  <c r="J43" i="419"/>
  <c r="E43" i="419"/>
  <c r="J42" i="419"/>
  <c r="E42" i="419"/>
  <c r="J41" i="419"/>
  <c r="E41" i="419"/>
  <c r="J40" i="419"/>
  <c r="E40" i="419"/>
  <c r="J39" i="419"/>
  <c r="E39" i="419"/>
  <c r="J38" i="419"/>
  <c r="F38" i="419"/>
  <c r="F39" i="419"/>
  <c r="F40" i="419"/>
  <c r="F41" i="419"/>
  <c r="F42" i="419"/>
  <c r="F43" i="419"/>
  <c r="F44" i="419"/>
  <c r="F45" i="419"/>
  <c r="F46" i="419"/>
  <c r="F47" i="419"/>
  <c r="F48" i="419"/>
  <c r="F49" i="419"/>
  <c r="F50" i="419"/>
  <c r="F51" i="419"/>
  <c r="F52" i="419"/>
  <c r="F53" i="419"/>
  <c r="F54" i="419"/>
  <c r="F55" i="419"/>
  <c r="F56" i="419"/>
  <c r="F57" i="419"/>
  <c r="F58" i="419"/>
  <c r="F59" i="419"/>
  <c r="F60" i="419"/>
  <c r="E38" i="419"/>
  <c r="A38" i="419"/>
  <c r="A39" i="419"/>
  <c r="A40" i="419"/>
  <c r="A41" i="419"/>
  <c r="A42" i="419"/>
  <c r="A43" i="419"/>
  <c r="A44" i="419"/>
  <c r="A45" i="419"/>
  <c r="A46" i="419"/>
  <c r="A47" i="419"/>
  <c r="A48" i="419"/>
  <c r="A49" i="419"/>
  <c r="A50" i="419"/>
  <c r="A51" i="419"/>
  <c r="A52" i="419"/>
  <c r="A53" i="419"/>
  <c r="A54" i="419"/>
  <c r="A55" i="419"/>
  <c r="A56" i="419"/>
  <c r="A57" i="419"/>
  <c r="A58" i="419"/>
  <c r="A59" i="419"/>
  <c r="A60" i="419"/>
  <c r="J37" i="419"/>
  <c r="E37" i="419"/>
  <c r="J36" i="419"/>
  <c r="E36" i="419"/>
  <c r="J35" i="419"/>
  <c r="E35" i="419"/>
  <c r="J34" i="419"/>
  <c r="E34" i="419"/>
  <c r="J33" i="419"/>
  <c r="E33" i="419"/>
  <c r="J32" i="419"/>
  <c r="E32" i="419"/>
  <c r="J31" i="419"/>
  <c r="E31" i="419"/>
  <c r="J30" i="419"/>
  <c r="E30" i="419"/>
  <c r="J29" i="419"/>
  <c r="E29" i="419"/>
  <c r="J28" i="419"/>
  <c r="E28" i="419"/>
  <c r="J27" i="419"/>
  <c r="E27" i="419"/>
  <c r="J26" i="419"/>
  <c r="E26" i="419"/>
  <c r="J25" i="419"/>
  <c r="E25" i="419"/>
  <c r="J24" i="419"/>
  <c r="E24" i="419"/>
  <c r="J23" i="419"/>
  <c r="E23" i="419"/>
  <c r="J22" i="419"/>
  <c r="E22" i="419"/>
  <c r="J21" i="419"/>
  <c r="E21" i="419"/>
  <c r="J20" i="419"/>
  <c r="E20" i="419"/>
  <c r="J19" i="419"/>
  <c r="E19" i="419"/>
  <c r="J18" i="419"/>
  <c r="E18" i="419"/>
  <c r="J17" i="419"/>
  <c r="E17" i="419"/>
  <c r="J16" i="419"/>
  <c r="E16" i="419"/>
  <c r="J15" i="419"/>
  <c r="E15" i="419"/>
  <c r="J14" i="419"/>
  <c r="F14" i="419"/>
  <c r="F15" i="419"/>
  <c r="F16" i="419"/>
  <c r="F17" i="419"/>
  <c r="F18" i="419"/>
  <c r="F19" i="419"/>
  <c r="F20" i="419"/>
  <c r="F21" i="419"/>
  <c r="F22" i="419"/>
  <c r="F23" i="419"/>
  <c r="F24" i="419"/>
  <c r="F25" i="419"/>
  <c r="F26" i="419"/>
  <c r="F27" i="419"/>
  <c r="F28" i="419"/>
  <c r="F29" i="419"/>
  <c r="F30" i="419"/>
  <c r="F31" i="419"/>
  <c r="F32" i="419"/>
  <c r="F33" i="419"/>
  <c r="F34" i="419"/>
  <c r="F35" i="419"/>
  <c r="F36" i="419"/>
  <c r="E14" i="419"/>
  <c r="A14" i="419"/>
  <c r="A15" i="419"/>
  <c r="A16" i="419"/>
  <c r="A17" i="419"/>
  <c r="A18" i="419"/>
  <c r="A19" i="419"/>
  <c r="A20" i="419"/>
  <c r="A21" i="419"/>
  <c r="A22" i="419"/>
  <c r="A23" i="419"/>
  <c r="A24" i="419"/>
  <c r="A25" i="419"/>
  <c r="A26" i="419"/>
  <c r="A27" i="419"/>
  <c r="A28" i="419"/>
  <c r="A29" i="419"/>
  <c r="A30" i="419"/>
  <c r="A31" i="419"/>
  <c r="A32" i="419"/>
  <c r="A33" i="419"/>
  <c r="A34" i="419"/>
  <c r="A35" i="419"/>
  <c r="A36" i="419"/>
  <c r="J13" i="419"/>
  <c r="E13" i="419"/>
  <c r="M81" i="418"/>
  <c r="N68" i="418"/>
  <c r="M68" i="418"/>
  <c r="M67" i="418"/>
  <c r="M69" i="418"/>
  <c r="O66" i="418"/>
  <c r="J63" i="418"/>
  <c r="P66" i="418"/>
  <c r="M63" i="418"/>
  <c r="N81" i="418"/>
  <c r="J60" i="418"/>
  <c r="E60" i="418"/>
  <c r="J59" i="418"/>
  <c r="E59" i="418"/>
  <c r="J58" i="418"/>
  <c r="E58" i="418"/>
  <c r="J57" i="418"/>
  <c r="E57" i="418"/>
  <c r="J56" i="418"/>
  <c r="E56" i="418"/>
  <c r="J55" i="418"/>
  <c r="E55" i="418"/>
  <c r="J54" i="418"/>
  <c r="E54" i="418"/>
  <c r="J53" i="418"/>
  <c r="E53" i="418"/>
  <c r="J52" i="418"/>
  <c r="E52" i="418"/>
  <c r="J51" i="418"/>
  <c r="E51" i="418"/>
  <c r="J50" i="418"/>
  <c r="E50" i="418"/>
  <c r="J49" i="418"/>
  <c r="E49" i="418"/>
  <c r="J48" i="418"/>
  <c r="E48" i="418"/>
  <c r="J47" i="418"/>
  <c r="E47" i="418"/>
  <c r="J46" i="418"/>
  <c r="E46" i="418"/>
  <c r="J45" i="418"/>
  <c r="E45" i="418"/>
  <c r="J44" i="418"/>
  <c r="E44" i="418"/>
  <c r="J43" i="418"/>
  <c r="E43" i="418"/>
  <c r="J42" i="418"/>
  <c r="E42" i="418"/>
  <c r="J41" i="418"/>
  <c r="E41" i="418"/>
  <c r="J40" i="418"/>
  <c r="E40" i="418"/>
  <c r="J39" i="418"/>
  <c r="E39" i="418"/>
  <c r="J38" i="418"/>
  <c r="F38" i="418"/>
  <c r="F39" i="418"/>
  <c r="F40" i="418"/>
  <c r="F41" i="418"/>
  <c r="F42" i="418"/>
  <c r="F43" i="418"/>
  <c r="F44" i="418"/>
  <c r="F45" i="418"/>
  <c r="F46" i="418"/>
  <c r="F47" i="418"/>
  <c r="F48" i="418"/>
  <c r="F49" i="418"/>
  <c r="F50" i="418"/>
  <c r="F51" i="418"/>
  <c r="F52" i="418"/>
  <c r="F53" i="418"/>
  <c r="F54" i="418"/>
  <c r="F55" i="418"/>
  <c r="F56" i="418"/>
  <c r="F57" i="418"/>
  <c r="F58" i="418"/>
  <c r="F59" i="418"/>
  <c r="F60" i="418"/>
  <c r="E38" i="418"/>
  <c r="A38" i="418"/>
  <c r="A39" i="418"/>
  <c r="A40" i="418"/>
  <c r="A41" i="418"/>
  <c r="A42" i="418"/>
  <c r="A43" i="418"/>
  <c r="A44" i="418"/>
  <c r="A45" i="418"/>
  <c r="A46" i="418"/>
  <c r="A47" i="418"/>
  <c r="A48" i="418"/>
  <c r="A49" i="418"/>
  <c r="A50" i="418"/>
  <c r="A51" i="418"/>
  <c r="A52" i="418"/>
  <c r="A53" i="418"/>
  <c r="A54" i="418"/>
  <c r="A55" i="418"/>
  <c r="A56" i="418"/>
  <c r="A57" i="418"/>
  <c r="A58" i="418"/>
  <c r="A59" i="418"/>
  <c r="A60" i="418"/>
  <c r="J37" i="418"/>
  <c r="E37" i="418"/>
  <c r="J36" i="418"/>
  <c r="E36" i="418"/>
  <c r="J35" i="418"/>
  <c r="E35" i="418"/>
  <c r="J34" i="418"/>
  <c r="E34" i="418"/>
  <c r="J33" i="418"/>
  <c r="E33" i="418"/>
  <c r="J32" i="418"/>
  <c r="E32" i="418"/>
  <c r="J31" i="418"/>
  <c r="E31" i="418"/>
  <c r="J30" i="418"/>
  <c r="E30" i="418"/>
  <c r="J29" i="418"/>
  <c r="E29" i="418"/>
  <c r="J28" i="418"/>
  <c r="E28" i="418"/>
  <c r="J27" i="418"/>
  <c r="E27" i="418"/>
  <c r="J26" i="418"/>
  <c r="E26" i="418"/>
  <c r="J25" i="418"/>
  <c r="E25" i="418"/>
  <c r="J24" i="418"/>
  <c r="E24" i="418"/>
  <c r="J23" i="418"/>
  <c r="E23" i="418"/>
  <c r="J22" i="418"/>
  <c r="E22" i="418"/>
  <c r="J21" i="418"/>
  <c r="E21" i="418"/>
  <c r="J20" i="418"/>
  <c r="E20" i="418"/>
  <c r="J19" i="418"/>
  <c r="E19" i="418"/>
  <c r="J18" i="418"/>
  <c r="E18" i="418"/>
  <c r="J17" i="418"/>
  <c r="E17" i="418"/>
  <c r="J16" i="418"/>
  <c r="E16" i="418"/>
  <c r="J15" i="418"/>
  <c r="E15" i="418"/>
  <c r="A14" i="418"/>
  <c r="A15" i="418"/>
  <c r="A16" i="418"/>
  <c r="A17" i="418"/>
  <c r="A18" i="418"/>
  <c r="A19" i="418"/>
  <c r="A20" i="418"/>
  <c r="A21" i="418"/>
  <c r="A22" i="418"/>
  <c r="A23" i="418"/>
  <c r="A24" i="418"/>
  <c r="A25" i="418"/>
  <c r="A26" i="418"/>
  <c r="A27" i="418"/>
  <c r="A28" i="418"/>
  <c r="A29" i="418"/>
  <c r="A30" i="418"/>
  <c r="A31" i="418"/>
  <c r="A32" i="418"/>
  <c r="A33" i="418"/>
  <c r="A34" i="418"/>
  <c r="A35" i="418"/>
  <c r="A36" i="418"/>
  <c r="J14" i="418"/>
  <c r="F14" i="418"/>
  <c r="F15" i="418"/>
  <c r="F16" i="418"/>
  <c r="F17" i="418"/>
  <c r="F18" i="418"/>
  <c r="F19" i="418"/>
  <c r="F20" i="418"/>
  <c r="F21" i="418"/>
  <c r="F22" i="418"/>
  <c r="F23" i="418"/>
  <c r="F24" i="418"/>
  <c r="F25" i="418"/>
  <c r="F26" i="418"/>
  <c r="F27" i="418"/>
  <c r="F28" i="418"/>
  <c r="F29" i="418"/>
  <c r="F30" i="418"/>
  <c r="F31" i="418"/>
  <c r="F32" i="418"/>
  <c r="F33" i="418"/>
  <c r="F34" i="418"/>
  <c r="F35" i="418"/>
  <c r="F36" i="418"/>
  <c r="E14" i="418"/>
  <c r="J13" i="418"/>
  <c r="E13" i="418"/>
  <c r="N82" i="420"/>
  <c r="L82" i="420"/>
  <c r="M70" i="420"/>
  <c r="N82" i="419"/>
  <c r="L82" i="419"/>
  <c r="M70" i="419"/>
  <c r="N82" i="418"/>
  <c r="L82" i="418"/>
  <c r="M70" i="418"/>
  <c r="M82" i="420"/>
  <c r="I64" i="420"/>
  <c r="M82" i="419"/>
  <c r="I64" i="419"/>
  <c r="M82" i="418"/>
  <c r="I64" i="418"/>
  <c r="M67" i="414"/>
  <c r="N68" i="414"/>
  <c r="M81" i="414"/>
  <c r="M68" i="414"/>
  <c r="M69" i="414"/>
  <c r="O66" i="414"/>
  <c r="M63" i="414"/>
  <c r="J63" i="414"/>
  <c r="P66" i="414"/>
  <c r="J60" i="414"/>
  <c r="E60" i="414"/>
  <c r="J59" i="414"/>
  <c r="E59" i="414"/>
  <c r="J58" i="414"/>
  <c r="E58" i="414"/>
  <c r="J57" i="414"/>
  <c r="E57" i="414"/>
  <c r="J56" i="414"/>
  <c r="E56" i="414"/>
  <c r="J55" i="414"/>
  <c r="E55" i="414"/>
  <c r="J54" i="414"/>
  <c r="E54" i="414"/>
  <c r="J53" i="414"/>
  <c r="E53" i="414"/>
  <c r="J52" i="414"/>
  <c r="E52" i="414"/>
  <c r="J51" i="414"/>
  <c r="E51" i="414"/>
  <c r="J50" i="414"/>
  <c r="E50" i="414"/>
  <c r="J49" i="414"/>
  <c r="E49" i="414"/>
  <c r="J48" i="414"/>
  <c r="E48" i="414"/>
  <c r="J47" i="414"/>
  <c r="E47" i="414"/>
  <c r="J46" i="414"/>
  <c r="E46" i="414"/>
  <c r="J45" i="414"/>
  <c r="E45" i="414"/>
  <c r="J44" i="414"/>
  <c r="E44" i="414"/>
  <c r="J43" i="414"/>
  <c r="E43" i="414"/>
  <c r="J42" i="414"/>
  <c r="E42" i="414"/>
  <c r="J41" i="414"/>
  <c r="E41" i="414"/>
  <c r="J40" i="414"/>
  <c r="E40" i="414"/>
  <c r="J39" i="414"/>
  <c r="E39" i="414"/>
  <c r="J38" i="414"/>
  <c r="F38" i="414"/>
  <c r="F39" i="414"/>
  <c r="F40" i="414"/>
  <c r="F41" i="414"/>
  <c r="F42" i="414"/>
  <c r="F43" i="414"/>
  <c r="F44" i="414"/>
  <c r="F45" i="414"/>
  <c r="F46" i="414"/>
  <c r="F47" i="414"/>
  <c r="F48" i="414"/>
  <c r="F49" i="414"/>
  <c r="F50" i="414"/>
  <c r="F51" i="414"/>
  <c r="F52" i="414"/>
  <c r="F53" i="414"/>
  <c r="F54" i="414"/>
  <c r="F55" i="414"/>
  <c r="F56" i="414"/>
  <c r="F57" i="414"/>
  <c r="F58" i="414"/>
  <c r="F59" i="414"/>
  <c r="F60" i="414"/>
  <c r="E38" i="414"/>
  <c r="E13" i="414"/>
  <c r="E14" i="414"/>
  <c r="E15" i="414"/>
  <c r="E16" i="414"/>
  <c r="E17" i="414"/>
  <c r="E18" i="414"/>
  <c r="E19" i="414"/>
  <c r="E20" i="414"/>
  <c r="E21" i="414"/>
  <c r="E22" i="414"/>
  <c r="E23" i="414"/>
  <c r="E24" i="414"/>
  <c r="E25" i="414"/>
  <c r="E26" i="414"/>
  <c r="E27" i="414"/>
  <c r="E28" i="414"/>
  <c r="E29" i="414"/>
  <c r="E30" i="414"/>
  <c r="E31" i="414"/>
  <c r="E32" i="414"/>
  <c r="E33" i="414"/>
  <c r="E34" i="414"/>
  <c r="E35" i="414"/>
  <c r="E36" i="414"/>
  <c r="E37" i="414"/>
  <c r="A38" i="414"/>
  <c r="A39" i="414"/>
  <c r="A40" i="414"/>
  <c r="A41" i="414"/>
  <c r="A42" i="414"/>
  <c r="A43" i="414"/>
  <c r="A44" i="414"/>
  <c r="A45" i="414"/>
  <c r="A46" i="414"/>
  <c r="A47" i="414"/>
  <c r="A48" i="414"/>
  <c r="A49" i="414"/>
  <c r="A50" i="414"/>
  <c r="A51" i="414"/>
  <c r="A52" i="414"/>
  <c r="A53" i="414"/>
  <c r="A54" i="414"/>
  <c r="A55" i="414"/>
  <c r="A56" i="414"/>
  <c r="A57" i="414"/>
  <c r="A58" i="414"/>
  <c r="A59" i="414"/>
  <c r="A60" i="414"/>
  <c r="J37" i="414"/>
  <c r="J36" i="414"/>
  <c r="J35" i="414"/>
  <c r="J34" i="414"/>
  <c r="J33" i="414"/>
  <c r="J32" i="414"/>
  <c r="J31" i="414"/>
  <c r="J30" i="414"/>
  <c r="J29" i="414"/>
  <c r="J28" i="414"/>
  <c r="J27" i="414"/>
  <c r="J26" i="414"/>
  <c r="J25" i="414"/>
  <c r="J24" i="414"/>
  <c r="J23" i="414"/>
  <c r="J22" i="414"/>
  <c r="J21" i="414"/>
  <c r="J20" i="414"/>
  <c r="J19" i="414"/>
  <c r="J18" i="414"/>
  <c r="J17" i="414"/>
  <c r="J16" i="414"/>
  <c r="J15" i="414"/>
  <c r="A14" i="414"/>
  <c r="A15" i="414"/>
  <c r="A16" i="414"/>
  <c r="A17" i="414"/>
  <c r="A18" i="414"/>
  <c r="A19" i="414"/>
  <c r="A20" i="414"/>
  <c r="A21" i="414"/>
  <c r="A22" i="414"/>
  <c r="A23" i="414"/>
  <c r="A24" i="414"/>
  <c r="A25" i="414"/>
  <c r="A26" i="414"/>
  <c r="A27" i="414"/>
  <c r="A28" i="414"/>
  <c r="A29" i="414"/>
  <c r="A30" i="414"/>
  <c r="A31" i="414"/>
  <c r="A32" i="414"/>
  <c r="A33" i="414"/>
  <c r="A34" i="414"/>
  <c r="A35" i="414"/>
  <c r="A36" i="414"/>
  <c r="J14" i="414"/>
  <c r="F14" i="414"/>
  <c r="F15" i="414"/>
  <c r="F16" i="414"/>
  <c r="F17" i="414"/>
  <c r="F18" i="414"/>
  <c r="F19" i="414"/>
  <c r="F20" i="414"/>
  <c r="F21" i="414"/>
  <c r="F22" i="414"/>
  <c r="F23" i="414"/>
  <c r="F24" i="414"/>
  <c r="F25" i="414"/>
  <c r="F26" i="414"/>
  <c r="F27" i="414"/>
  <c r="F28" i="414"/>
  <c r="F29" i="414"/>
  <c r="F30" i="414"/>
  <c r="F31" i="414"/>
  <c r="F32" i="414"/>
  <c r="F33" i="414"/>
  <c r="F34" i="414"/>
  <c r="F35" i="414"/>
  <c r="F36" i="414"/>
  <c r="J13" i="414"/>
  <c r="N67" i="420"/>
  <c r="N69" i="420"/>
  <c r="J64" i="420"/>
  <c r="N67" i="419"/>
  <c r="N69" i="419"/>
  <c r="J64" i="419"/>
  <c r="N67" i="418"/>
  <c r="N69" i="418"/>
  <c r="J64" i="418"/>
  <c r="N81" i="414"/>
  <c r="N82" i="414"/>
  <c r="L82" i="414"/>
  <c r="M70" i="414"/>
  <c r="N70" i="420"/>
  <c r="P70" i="420"/>
  <c r="P69" i="420"/>
  <c r="N70" i="419"/>
  <c r="P70" i="419"/>
  <c r="P69" i="419"/>
  <c r="N70" i="418"/>
  <c r="P70" i="418"/>
  <c r="P69" i="418"/>
  <c r="M82" i="414"/>
  <c r="I64" i="414"/>
  <c r="M81" i="413"/>
  <c r="M67" i="413"/>
  <c r="M69" i="413"/>
  <c r="M70" i="413"/>
  <c r="O66" i="413"/>
  <c r="J63" i="413"/>
  <c r="P66" i="413"/>
  <c r="L63" i="413"/>
  <c r="M63" i="413"/>
  <c r="N81" i="413"/>
  <c r="J60" i="413"/>
  <c r="E60" i="413"/>
  <c r="J59" i="413"/>
  <c r="E59" i="413"/>
  <c r="J58" i="413"/>
  <c r="E58" i="413"/>
  <c r="J57" i="413"/>
  <c r="E57" i="413"/>
  <c r="J56" i="413"/>
  <c r="E56" i="413"/>
  <c r="J55" i="413"/>
  <c r="E55" i="413"/>
  <c r="J54" i="413"/>
  <c r="E54" i="413"/>
  <c r="J53" i="413"/>
  <c r="E53" i="413"/>
  <c r="J52" i="413"/>
  <c r="E52" i="413"/>
  <c r="J51" i="413"/>
  <c r="E51" i="413"/>
  <c r="J50" i="413"/>
  <c r="E50" i="413"/>
  <c r="J49" i="413"/>
  <c r="E49" i="413"/>
  <c r="J48" i="413"/>
  <c r="E48" i="413"/>
  <c r="J47" i="413"/>
  <c r="E47" i="413"/>
  <c r="J46" i="413"/>
  <c r="E46" i="413"/>
  <c r="J45" i="413"/>
  <c r="E45" i="413"/>
  <c r="J44" i="413"/>
  <c r="E44" i="413"/>
  <c r="J43" i="413"/>
  <c r="E43" i="413"/>
  <c r="J42" i="413"/>
  <c r="E42" i="413"/>
  <c r="J41" i="413"/>
  <c r="E41" i="413"/>
  <c r="J40" i="413"/>
  <c r="E40" i="413"/>
  <c r="J39" i="413"/>
  <c r="E39" i="413"/>
  <c r="J38" i="413"/>
  <c r="F38" i="413"/>
  <c r="F39" i="413"/>
  <c r="F40" i="413"/>
  <c r="F41" i="413"/>
  <c r="F42" i="413"/>
  <c r="F43" i="413"/>
  <c r="F44" i="413"/>
  <c r="F45" i="413"/>
  <c r="F46" i="413"/>
  <c r="F47" i="413"/>
  <c r="F48" i="413"/>
  <c r="F49" i="413"/>
  <c r="F50" i="413"/>
  <c r="F51" i="413"/>
  <c r="F52" i="413"/>
  <c r="F53" i="413"/>
  <c r="F54" i="413"/>
  <c r="F55" i="413"/>
  <c r="F56" i="413"/>
  <c r="F57" i="413"/>
  <c r="F58" i="413"/>
  <c r="F59" i="413"/>
  <c r="F60" i="413"/>
  <c r="E38" i="413"/>
  <c r="A38" i="413"/>
  <c r="A39" i="413"/>
  <c r="A40" i="413"/>
  <c r="A41" i="413"/>
  <c r="A42" i="413"/>
  <c r="A43" i="413"/>
  <c r="A44" i="413"/>
  <c r="A45" i="413"/>
  <c r="A46" i="413"/>
  <c r="A47" i="413"/>
  <c r="A48" i="413"/>
  <c r="A49" i="413"/>
  <c r="A50" i="413"/>
  <c r="A51" i="413"/>
  <c r="A52" i="413"/>
  <c r="A53" i="413"/>
  <c r="A54" i="413"/>
  <c r="A55" i="413"/>
  <c r="A56" i="413"/>
  <c r="A57" i="413"/>
  <c r="A58" i="413"/>
  <c r="A59" i="413"/>
  <c r="A60" i="413"/>
  <c r="J37" i="413"/>
  <c r="E37" i="413"/>
  <c r="J36" i="413"/>
  <c r="E36" i="413"/>
  <c r="J35" i="413"/>
  <c r="E35" i="413"/>
  <c r="J34" i="413"/>
  <c r="E34" i="413"/>
  <c r="J33" i="413"/>
  <c r="E33" i="413"/>
  <c r="J32" i="413"/>
  <c r="E32" i="413"/>
  <c r="J31" i="413"/>
  <c r="E31" i="413"/>
  <c r="J30" i="413"/>
  <c r="E30" i="413"/>
  <c r="J29" i="413"/>
  <c r="E29" i="413"/>
  <c r="J28" i="413"/>
  <c r="E28" i="413"/>
  <c r="J27" i="413"/>
  <c r="E27" i="413"/>
  <c r="J26" i="413"/>
  <c r="E26" i="413"/>
  <c r="J25" i="413"/>
  <c r="E25" i="413"/>
  <c r="J24" i="413"/>
  <c r="E24" i="413"/>
  <c r="J23" i="413"/>
  <c r="E23" i="413"/>
  <c r="J22" i="413"/>
  <c r="E22" i="413"/>
  <c r="J21" i="413"/>
  <c r="E21" i="413"/>
  <c r="J20" i="413"/>
  <c r="E20" i="413"/>
  <c r="J19" i="413"/>
  <c r="E19" i="413"/>
  <c r="J18" i="413"/>
  <c r="E18" i="413"/>
  <c r="J17" i="413"/>
  <c r="E17" i="413"/>
  <c r="J16" i="413"/>
  <c r="E16" i="413"/>
  <c r="J15" i="413"/>
  <c r="E15" i="413"/>
  <c r="A14" i="413"/>
  <c r="A15" i="413"/>
  <c r="A16" i="413"/>
  <c r="A17" i="413"/>
  <c r="A18" i="413"/>
  <c r="A19" i="413"/>
  <c r="A20" i="413"/>
  <c r="A21" i="413"/>
  <c r="A22" i="413"/>
  <c r="A23" i="413"/>
  <c r="A24" i="413"/>
  <c r="A25" i="413"/>
  <c r="A26" i="413"/>
  <c r="A27" i="413"/>
  <c r="A28" i="413"/>
  <c r="A29" i="413"/>
  <c r="A30" i="413"/>
  <c r="A31" i="413"/>
  <c r="A32" i="413"/>
  <c r="A33" i="413"/>
  <c r="A34" i="413"/>
  <c r="A35" i="413"/>
  <c r="A36" i="413"/>
  <c r="J14" i="413"/>
  <c r="F14" i="413"/>
  <c r="F15" i="413"/>
  <c r="F16" i="413"/>
  <c r="F17" i="413"/>
  <c r="F18" i="413"/>
  <c r="F19" i="413"/>
  <c r="F20" i="413"/>
  <c r="F21" i="413"/>
  <c r="F22" i="413"/>
  <c r="F23" i="413"/>
  <c r="F24" i="413"/>
  <c r="F25" i="413"/>
  <c r="F26" i="413"/>
  <c r="F27" i="413"/>
  <c r="F28" i="413"/>
  <c r="F29" i="413"/>
  <c r="F30" i="413"/>
  <c r="F31" i="413"/>
  <c r="F32" i="413"/>
  <c r="F33" i="413"/>
  <c r="F34" i="413"/>
  <c r="F35" i="413"/>
  <c r="F36" i="413"/>
  <c r="E14" i="413"/>
  <c r="J13" i="413"/>
  <c r="E13" i="413"/>
  <c r="N67" i="414"/>
  <c r="N69" i="414"/>
  <c r="J64" i="414"/>
  <c r="N82" i="413"/>
  <c r="L82" i="413"/>
  <c r="M81" i="411"/>
  <c r="M67" i="411"/>
  <c r="M69" i="411"/>
  <c r="O66" i="411"/>
  <c r="J63" i="411"/>
  <c r="P66" i="411"/>
  <c r="M63" i="411"/>
  <c r="N81" i="411"/>
  <c r="J60" i="411"/>
  <c r="E60" i="411"/>
  <c r="J59" i="411"/>
  <c r="E59" i="411"/>
  <c r="J58" i="411"/>
  <c r="E58" i="411"/>
  <c r="J57" i="411"/>
  <c r="E57" i="411"/>
  <c r="J56" i="411"/>
  <c r="E56" i="411"/>
  <c r="J55" i="411"/>
  <c r="E55" i="411"/>
  <c r="J54" i="411"/>
  <c r="E54" i="411"/>
  <c r="J53" i="411"/>
  <c r="E53" i="411"/>
  <c r="J52" i="411"/>
  <c r="E52" i="411"/>
  <c r="J51" i="411"/>
  <c r="E51" i="411"/>
  <c r="J50" i="411"/>
  <c r="E50" i="411"/>
  <c r="J49" i="411"/>
  <c r="E49" i="411"/>
  <c r="J48" i="411"/>
  <c r="E48" i="411"/>
  <c r="J47" i="411"/>
  <c r="E47" i="411"/>
  <c r="J46" i="411"/>
  <c r="E46" i="411"/>
  <c r="J45" i="411"/>
  <c r="E45" i="411"/>
  <c r="J44" i="411"/>
  <c r="E44" i="411"/>
  <c r="J43" i="411"/>
  <c r="E43" i="411"/>
  <c r="J42" i="411"/>
  <c r="E42" i="411"/>
  <c r="J41" i="411"/>
  <c r="E41" i="411"/>
  <c r="J40" i="411"/>
  <c r="E40" i="411"/>
  <c r="J39" i="411"/>
  <c r="E39" i="411"/>
  <c r="J38" i="411"/>
  <c r="F38" i="411"/>
  <c r="F39" i="411"/>
  <c r="F40" i="411"/>
  <c r="F41" i="411"/>
  <c r="F42" i="411"/>
  <c r="F43" i="411"/>
  <c r="F44" i="411"/>
  <c r="F45" i="411"/>
  <c r="F46" i="411"/>
  <c r="F47" i="411"/>
  <c r="F48" i="411"/>
  <c r="F49" i="411"/>
  <c r="F50" i="411"/>
  <c r="F51" i="411"/>
  <c r="F52" i="411"/>
  <c r="F53" i="411"/>
  <c r="F54" i="411"/>
  <c r="F55" i="411"/>
  <c r="F56" i="411"/>
  <c r="F57" i="411"/>
  <c r="F58" i="411"/>
  <c r="F59" i="411"/>
  <c r="F60" i="411"/>
  <c r="E38" i="411"/>
  <c r="A38" i="411"/>
  <c r="A39" i="411"/>
  <c r="A40" i="411"/>
  <c r="A41" i="411"/>
  <c r="A42" i="411"/>
  <c r="A43" i="411"/>
  <c r="A44" i="411"/>
  <c r="A45" i="411"/>
  <c r="A46" i="411"/>
  <c r="A47" i="411"/>
  <c r="A48" i="411"/>
  <c r="A49" i="411"/>
  <c r="A50" i="411"/>
  <c r="A51" i="411"/>
  <c r="A52" i="411"/>
  <c r="A53" i="411"/>
  <c r="A54" i="411"/>
  <c r="A55" i="411"/>
  <c r="A56" i="411"/>
  <c r="A57" i="411"/>
  <c r="A58" i="411"/>
  <c r="A59" i="411"/>
  <c r="A60" i="411"/>
  <c r="J37" i="411"/>
  <c r="E37" i="411"/>
  <c r="J36" i="411"/>
  <c r="E36" i="411"/>
  <c r="J35" i="411"/>
  <c r="E35" i="411"/>
  <c r="J34" i="411"/>
  <c r="E34" i="411"/>
  <c r="J33" i="411"/>
  <c r="E33" i="411"/>
  <c r="J32" i="411"/>
  <c r="E32" i="411"/>
  <c r="J31" i="411"/>
  <c r="E31" i="411"/>
  <c r="J30" i="411"/>
  <c r="E30" i="411"/>
  <c r="J29" i="411"/>
  <c r="E29" i="411"/>
  <c r="J28" i="411"/>
  <c r="E28" i="411"/>
  <c r="J27" i="411"/>
  <c r="E27" i="411"/>
  <c r="J26" i="411"/>
  <c r="E26" i="411"/>
  <c r="J25" i="411"/>
  <c r="E25" i="411"/>
  <c r="J24" i="411"/>
  <c r="E24" i="411"/>
  <c r="J23" i="411"/>
  <c r="E23" i="411"/>
  <c r="J22" i="411"/>
  <c r="E22" i="411"/>
  <c r="J21" i="411"/>
  <c r="E21" i="411"/>
  <c r="J20" i="411"/>
  <c r="E20" i="411"/>
  <c r="J19" i="411"/>
  <c r="E19" i="411"/>
  <c r="J18" i="411"/>
  <c r="E18" i="411"/>
  <c r="J17" i="411"/>
  <c r="E17" i="411"/>
  <c r="J16" i="411"/>
  <c r="E16" i="411"/>
  <c r="J15" i="411"/>
  <c r="E15" i="411"/>
  <c r="A14" i="411"/>
  <c r="A15" i="411"/>
  <c r="A16" i="411"/>
  <c r="A17" i="411"/>
  <c r="A18" i="411"/>
  <c r="A19" i="411"/>
  <c r="A20" i="411"/>
  <c r="A21" i="411"/>
  <c r="A22" i="411"/>
  <c r="A23" i="411"/>
  <c r="A24" i="411"/>
  <c r="A25" i="411"/>
  <c r="A26" i="411"/>
  <c r="A27" i="411"/>
  <c r="A28" i="411"/>
  <c r="A29" i="411"/>
  <c r="A30" i="411"/>
  <c r="A31" i="411"/>
  <c r="A32" i="411"/>
  <c r="A33" i="411"/>
  <c r="A34" i="411"/>
  <c r="A35" i="411"/>
  <c r="A36" i="411"/>
  <c r="J14" i="411"/>
  <c r="F14" i="411"/>
  <c r="F15" i="411"/>
  <c r="F16" i="411"/>
  <c r="F17" i="411"/>
  <c r="F18" i="411"/>
  <c r="F19" i="411"/>
  <c r="F20" i="411"/>
  <c r="F21" i="411"/>
  <c r="F22" i="411"/>
  <c r="F23" i="411"/>
  <c r="F24" i="411"/>
  <c r="F25" i="411"/>
  <c r="F26" i="411"/>
  <c r="F27" i="411"/>
  <c r="F28" i="411"/>
  <c r="F29" i="411"/>
  <c r="F30" i="411"/>
  <c r="F31" i="411"/>
  <c r="F32" i="411"/>
  <c r="F33" i="411"/>
  <c r="F34" i="411"/>
  <c r="F35" i="411"/>
  <c r="F36" i="411"/>
  <c r="E14" i="411"/>
  <c r="J13" i="411"/>
  <c r="E13" i="411"/>
  <c r="N70" i="414"/>
  <c r="P70" i="414"/>
  <c r="P69" i="414"/>
  <c r="I64" i="413"/>
  <c r="M82" i="413"/>
  <c r="N82" i="411"/>
  <c r="L82" i="411"/>
  <c r="M70" i="411"/>
  <c r="M81" i="409"/>
  <c r="M67" i="409"/>
  <c r="M69" i="409"/>
  <c r="O66" i="409"/>
  <c r="J63" i="409"/>
  <c r="P66" i="409"/>
  <c r="L63" i="409"/>
  <c r="M63" i="409"/>
  <c r="N81" i="409"/>
  <c r="J60" i="409"/>
  <c r="E60" i="409"/>
  <c r="J59" i="409"/>
  <c r="E59" i="409"/>
  <c r="J58" i="409"/>
  <c r="E58" i="409"/>
  <c r="J57" i="409"/>
  <c r="E57" i="409"/>
  <c r="J56" i="409"/>
  <c r="E56" i="409"/>
  <c r="J55" i="409"/>
  <c r="E55" i="409"/>
  <c r="J54" i="409"/>
  <c r="E54" i="409"/>
  <c r="J53" i="409"/>
  <c r="E53" i="409"/>
  <c r="J52" i="409"/>
  <c r="E52" i="409"/>
  <c r="J51" i="409"/>
  <c r="E51" i="409"/>
  <c r="J50" i="409"/>
  <c r="E50" i="409"/>
  <c r="J49" i="409"/>
  <c r="E49" i="409"/>
  <c r="J48" i="409"/>
  <c r="E48" i="409"/>
  <c r="J47" i="409"/>
  <c r="E47" i="409"/>
  <c r="J46" i="409"/>
  <c r="E46" i="409"/>
  <c r="J45" i="409"/>
  <c r="E45" i="409"/>
  <c r="J44" i="409"/>
  <c r="E44" i="409"/>
  <c r="J43" i="409"/>
  <c r="E43" i="409"/>
  <c r="J42" i="409"/>
  <c r="E42" i="409"/>
  <c r="J41" i="409"/>
  <c r="E41" i="409"/>
  <c r="J40" i="409"/>
  <c r="E40" i="409"/>
  <c r="J39" i="409"/>
  <c r="E39" i="409"/>
  <c r="J38" i="409"/>
  <c r="F38" i="409"/>
  <c r="F39" i="409"/>
  <c r="F40" i="409"/>
  <c r="F41" i="409"/>
  <c r="F42" i="409"/>
  <c r="F43" i="409"/>
  <c r="F44" i="409"/>
  <c r="F45" i="409"/>
  <c r="F46" i="409"/>
  <c r="F47" i="409"/>
  <c r="F48" i="409"/>
  <c r="F49" i="409"/>
  <c r="F50" i="409"/>
  <c r="F51" i="409"/>
  <c r="F52" i="409"/>
  <c r="F53" i="409"/>
  <c r="F54" i="409"/>
  <c r="F55" i="409"/>
  <c r="F56" i="409"/>
  <c r="F57" i="409"/>
  <c r="F58" i="409"/>
  <c r="F59" i="409"/>
  <c r="F60" i="409"/>
  <c r="E38" i="409"/>
  <c r="A38" i="409"/>
  <c r="A39" i="409"/>
  <c r="A40" i="409"/>
  <c r="A41" i="409"/>
  <c r="A42" i="409"/>
  <c r="A43" i="409"/>
  <c r="A44" i="409"/>
  <c r="A45" i="409"/>
  <c r="A46" i="409"/>
  <c r="A47" i="409"/>
  <c r="A48" i="409"/>
  <c r="A49" i="409"/>
  <c r="A50" i="409"/>
  <c r="A51" i="409"/>
  <c r="A52" i="409"/>
  <c r="A53" i="409"/>
  <c r="A54" i="409"/>
  <c r="A55" i="409"/>
  <c r="A56" i="409"/>
  <c r="A57" i="409"/>
  <c r="A58" i="409"/>
  <c r="A59" i="409"/>
  <c r="A60" i="409"/>
  <c r="J37" i="409"/>
  <c r="E37" i="409"/>
  <c r="J36" i="409"/>
  <c r="E36" i="409"/>
  <c r="J35" i="409"/>
  <c r="E35" i="409"/>
  <c r="J34" i="409"/>
  <c r="E34" i="409"/>
  <c r="J33" i="409"/>
  <c r="E33" i="409"/>
  <c r="J32" i="409"/>
  <c r="E32" i="409"/>
  <c r="J31" i="409"/>
  <c r="E31" i="409"/>
  <c r="J30" i="409"/>
  <c r="E30" i="409"/>
  <c r="J29" i="409"/>
  <c r="E29" i="409"/>
  <c r="J28" i="409"/>
  <c r="E28" i="409"/>
  <c r="J27" i="409"/>
  <c r="E27" i="409"/>
  <c r="J26" i="409"/>
  <c r="E26" i="409"/>
  <c r="J25" i="409"/>
  <c r="E25" i="409"/>
  <c r="J24" i="409"/>
  <c r="E24" i="409"/>
  <c r="J23" i="409"/>
  <c r="E23" i="409"/>
  <c r="J22" i="409"/>
  <c r="E22" i="409"/>
  <c r="J21" i="409"/>
  <c r="E21" i="409"/>
  <c r="J20" i="409"/>
  <c r="E20" i="409"/>
  <c r="J19" i="409"/>
  <c r="E19" i="409"/>
  <c r="J18" i="409"/>
  <c r="E18" i="409"/>
  <c r="J17" i="409"/>
  <c r="E17" i="409"/>
  <c r="J16" i="409"/>
  <c r="F14" i="409"/>
  <c r="F15" i="409"/>
  <c r="F16" i="409"/>
  <c r="F17" i="409"/>
  <c r="F18" i="409"/>
  <c r="F19" i="409"/>
  <c r="F20" i="409"/>
  <c r="F21" i="409"/>
  <c r="F22" i="409"/>
  <c r="F23" i="409"/>
  <c r="F24" i="409"/>
  <c r="F25" i="409"/>
  <c r="F26" i="409"/>
  <c r="F27" i="409"/>
  <c r="F28" i="409"/>
  <c r="F29" i="409"/>
  <c r="F30" i="409"/>
  <c r="F31" i="409"/>
  <c r="F32" i="409"/>
  <c r="F33" i="409"/>
  <c r="F34" i="409"/>
  <c r="F35" i="409"/>
  <c r="F36" i="409"/>
  <c r="E16" i="409"/>
  <c r="J15" i="409"/>
  <c r="E15" i="409"/>
  <c r="J14" i="409"/>
  <c r="E14" i="409"/>
  <c r="A14" i="409"/>
  <c r="A15" i="409"/>
  <c r="A16" i="409"/>
  <c r="A17" i="409"/>
  <c r="A18" i="409"/>
  <c r="A19" i="409"/>
  <c r="A20" i="409"/>
  <c r="A21" i="409"/>
  <c r="A22" i="409"/>
  <c r="A23" i="409"/>
  <c r="A24" i="409"/>
  <c r="A25" i="409"/>
  <c r="A26" i="409"/>
  <c r="A27" i="409"/>
  <c r="A28" i="409"/>
  <c r="A29" i="409"/>
  <c r="A30" i="409"/>
  <c r="A31" i="409"/>
  <c r="A32" i="409"/>
  <c r="A33" i="409"/>
  <c r="A34" i="409"/>
  <c r="A35" i="409"/>
  <c r="A36" i="409"/>
  <c r="J13" i="409"/>
  <c r="E13" i="409"/>
  <c r="N67" i="413"/>
  <c r="N69" i="413"/>
  <c r="J64" i="413"/>
  <c r="I64" i="411"/>
  <c r="M82" i="411"/>
  <c r="N82" i="409"/>
  <c r="L82" i="409"/>
  <c r="M70" i="409"/>
  <c r="M81" i="406"/>
  <c r="M63" i="406"/>
  <c r="N81" i="406"/>
  <c r="N82" i="406"/>
  <c r="M67" i="406"/>
  <c r="M69" i="406"/>
  <c r="M70" i="406"/>
  <c r="O66" i="406"/>
  <c r="J63" i="406"/>
  <c r="P66" i="406"/>
  <c r="J60" i="406"/>
  <c r="E60" i="406"/>
  <c r="J59" i="406"/>
  <c r="E59" i="406"/>
  <c r="J58" i="406"/>
  <c r="E58" i="406"/>
  <c r="J57" i="406"/>
  <c r="E57" i="406"/>
  <c r="J56" i="406"/>
  <c r="E56" i="406"/>
  <c r="J55" i="406"/>
  <c r="E55" i="406"/>
  <c r="J54" i="406"/>
  <c r="E54" i="406"/>
  <c r="J53" i="406"/>
  <c r="E53" i="406"/>
  <c r="J52" i="406"/>
  <c r="E52" i="406"/>
  <c r="J51" i="406"/>
  <c r="E51" i="406"/>
  <c r="J50" i="406"/>
  <c r="E50" i="406"/>
  <c r="J49" i="406"/>
  <c r="E49" i="406"/>
  <c r="J48" i="406"/>
  <c r="E48" i="406"/>
  <c r="J47" i="406"/>
  <c r="E47" i="406"/>
  <c r="J46" i="406"/>
  <c r="E46" i="406"/>
  <c r="J45" i="406"/>
  <c r="E45" i="406"/>
  <c r="J44" i="406"/>
  <c r="E44" i="406"/>
  <c r="J43" i="406"/>
  <c r="E43" i="406"/>
  <c r="J42" i="406"/>
  <c r="E42" i="406"/>
  <c r="J41" i="406"/>
  <c r="E41" i="406"/>
  <c r="J40" i="406"/>
  <c r="E40" i="406"/>
  <c r="J39" i="406"/>
  <c r="E39" i="406"/>
  <c r="J38" i="406"/>
  <c r="F38" i="406"/>
  <c r="F39" i="406"/>
  <c r="F40" i="406"/>
  <c r="F41" i="406"/>
  <c r="F42" i="406"/>
  <c r="F43" i="406"/>
  <c r="F44" i="406"/>
  <c r="F45" i="406"/>
  <c r="F46" i="406"/>
  <c r="F47" i="406"/>
  <c r="F48" i="406"/>
  <c r="F49" i="406"/>
  <c r="F50" i="406"/>
  <c r="F51" i="406"/>
  <c r="F52" i="406"/>
  <c r="F53" i="406"/>
  <c r="F54" i="406"/>
  <c r="F55" i="406"/>
  <c r="F56" i="406"/>
  <c r="F57" i="406"/>
  <c r="F58" i="406"/>
  <c r="F59" i="406"/>
  <c r="F60" i="406"/>
  <c r="E38" i="406"/>
  <c r="A38" i="406"/>
  <c r="A39" i="406"/>
  <c r="A40" i="406"/>
  <c r="A41" i="406"/>
  <c r="A42" i="406"/>
  <c r="A43" i="406"/>
  <c r="A44" i="406"/>
  <c r="A45" i="406"/>
  <c r="A46" i="406"/>
  <c r="A47" i="406"/>
  <c r="A48" i="406"/>
  <c r="A49" i="406"/>
  <c r="A50" i="406"/>
  <c r="A51" i="406"/>
  <c r="A52" i="406"/>
  <c r="A53" i="406"/>
  <c r="A54" i="406"/>
  <c r="A55" i="406"/>
  <c r="A56" i="406"/>
  <c r="A57" i="406"/>
  <c r="A58" i="406"/>
  <c r="A59" i="406"/>
  <c r="A60" i="406"/>
  <c r="J37" i="406"/>
  <c r="E37" i="406"/>
  <c r="J36" i="406"/>
  <c r="E36" i="406"/>
  <c r="J35" i="406"/>
  <c r="E35" i="406"/>
  <c r="J34" i="406"/>
  <c r="E34" i="406"/>
  <c r="J33" i="406"/>
  <c r="E33" i="406"/>
  <c r="J32" i="406"/>
  <c r="E32" i="406"/>
  <c r="J31" i="406"/>
  <c r="E31" i="406"/>
  <c r="J30" i="406"/>
  <c r="E30" i="406"/>
  <c r="J29" i="406"/>
  <c r="E29" i="406"/>
  <c r="J28" i="406"/>
  <c r="E28" i="406"/>
  <c r="J27" i="406"/>
  <c r="E27" i="406"/>
  <c r="J26" i="406"/>
  <c r="E26" i="406"/>
  <c r="J25" i="406"/>
  <c r="E25" i="406"/>
  <c r="J24" i="406"/>
  <c r="E24" i="406"/>
  <c r="J23" i="406"/>
  <c r="E23" i="406"/>
  <c r="J22" i="406"/>
  <c r="E22" i="406"/>
  <c r="J21" i="406"/>
  <c r="E21" i="406"/>
  <c r="J20" i="406"/>
  <c r="E20" i="406"/>
  <c r="J19" i="406"/>
  <c r="E19" i="406"/>
  <c r="J18" i="406"/>
  <c r="E18" i="406"/>
  <c r="J17" i="406"/>
  <c r="E17" i="406"/>
  <c r="J16" i="406"/>
  <c r="E16" i="406"/>
  <c r="E13" i="406"/>
  <c r="E14" i="406"/>
  <c r="E15" i="406"/>
  <c r="J15" i="406"/>
  <c r="F14" i="406"/>
  <c r="F15" i="406"/>
  <c r="F16" i="406"/>
  <c r="F17" i="406"/>
  <c r="F18" i="406"/>
  <c r="F19" i="406"/>
  <c r="F20" i="406"/>
  <c r="F21" i="406"/>
  <c r="F22" i="406"/>
  <c r="F23" i="406"/>
  <c r="F24" i="406"/>
  <c r="F25" i="406"/>
  <c r="F26" i="406"/>
  <c r="F27" i="406"/>
  <c r="F28" i="406"/>
  <c r="F29" i="406"/>
  <c r="F30" i="406"/>
  <c r="F31" i="406"/>
  <c r="F32" i="406"/>
  <c r="F33" i="406"/>
  <c r="F34" i="406"/>
  <c r="F35" i="406"/>
  <c r="F36" i="406"/>
  <c r="J14" i="406"/>
  <c r="A14" i="406"/>
  <c r="A15" i="406"/>
  <c r="A16" i="406"/>
  <c r="A17" i="406"/>
  <c r="A18" i="406"/>
  <c r="A19" i="406"/>
  <c r="A20" i="406"/>
  <c r="A21" i="406"/>
  <c r="A22" i="406"/>
  <c r="A23" i="406"/>
  <c r="A24" i="406"/>
  <c r="A25" i="406"/>
  <c r="A26" i="406"/>
  <c r="A27" i="406"/>
  <c r="A28" i="406"/>
  <c r="A29" i="406"/>
  <c r="A30" i="406"/>
  <c r="A31" i="406"/>
  <c r="A32" i="406"/>
  <c r="A33" i="406"/>
  <c r="A34" i="406"/>
  <c r="A35" i="406"/>
  <c r="A36" i="406"/>
  <c r="J13" i="406"/>
  <c r="N70" i="413"/>
  <c r="P70" i="413"/>
  <c r="P69" i="413"/>
  <c r="N67" i="411"/>
  <c r="N69" i="411"/>
  <c r="J64" i="411"/>
  <c r="I64" i="409"/>
  <c r="M82" i="409"/>
  <c r="L82" i="406"/>
  <c r="M81" i="404"/>
  <c r="M67" i="404"/>
  <c r="M69" i="404"/>
  <c r="O66" i="404"/>
  <c r="J63" i="404"/>
  <c r="P66" i="404"/>
  <c r="L63" i="404"/>
  <c r="M63" i="404"/>
  <c r="N81" i="404"/>
  <c r="J60" i="404"/>
  <c r="E60" i="404"/>
  <c r="J59" i="404"/>
  <c r="E59" i="404"/>
  <c r="J58" i="404"/>
  <c r="E58" i="404"/>
  <c r="J57" i="404"/>
  <c r="E57" i="404"/>
  <c r="J56" i="404"/>
  <c r="E56" i="404"/>
  <c r="J55" i="404"/>
  <c r="E55" i="404"/>
  <c r="J54" i="404"/>
  <c r="E54" i="404"/>
  <c r="J53" i="404"/>
  <c r="E53" i="404"/>
  <c r="J52" i="404"/>
  <c r="E52" i="404"/>
  <c r="J51" i="404"/>
  <c r="E51" i="404"/>
  <c r="J50" i="404"/>
  <c r="E50" i="404"/>
  <c r="J49" i="404"/>
  <c r="E49" i="404"/>
  <c r="J48" i="404"/>
  <c r="E48" i="404"/>
  <c r="J47" i="404"/>
  <c r="E47" i="404"/>
  <c r="J46" i="404"/>
  <c r="E46" i="404"/>
  <c r="J45" i="404"/>
  <c r="E45" i="404"/>
  <c r="J44" i="404"/>
  <c r="E44" i="404"/>
  <c r="J43" i="404"/>
  <c r="E43" i="404"/>
  <c r="J42" i="404"/>
  <c r="E42" i="404"/>
  <c r="J41" i="404"/>
  <c r="E41" i="404"/>
  <c r="J40" i="404"/>
  <c r="E40" i="404"/>
  <c r="J39" i="404"/>
  <c r="E39" i="404"/>
  <c r="J38" i="404"/>
  <c r="F38" i="404"/>
  <c r="F39" i="404"/>
  <c r="F40" i="404"/>
  <c r="F41" i="404"/>
  <c r="F42" i="404"/>
  <c r="F43" i="404"/>
  <c r="F44" i="404"/>
  <c r="F45" i="404"/>
  <c r="F46" i="404"/>
  <c r="F47" i="404"/>
  <c r="F48" i="404"/>
  <c r="F49" i="404"/>
  <c r="F50" i="404"/>
  <c r="F51" i="404"/>
  <c r="F52" i="404"/>
  <c r="F53" i="404"/>
  <c r="F54" i="404"/>
  <c r="F55" i="404"/>
  <c r="F56" i="404"/>
  <c r="F57" i="404"/>
  <c r="F58" i="404"/>
  <c r="F59" i="404"/>
  <c r="F60" i="404"/>
  <c r="E38" i="404"/>
  <c r="A38" i="404"/>
  <c r="A39" i="404"/>
  <c r="A40" i="404"/>
  <c r="A41" i="404"/>
  <c r="A42" i="404"/>
  <c r="A43" i="404"/>
  <c r="A44" i="404"/>
  <c r="A45" i="404"/>
  <c r="A46" i="404"/>
  <c r="A47" i="404"/>
  <c r="A48" i="404"/>
  <c r="A49" i="404"/>
  <c r="A50" i="404"/>
  <c r="A51" i="404"/>
  <c r="A52" i="404"/>
  <c r="A53" i="404"/>
  <c r="A54" i="404"/>
  <c r="A55" i="404"/>
  <c r="A56" i="404"/>
  <c r="A57" i="404"/>
  <c r="A58" i="404"/>
  <c r="A59" i="404"/>
  <c r="A60" i="404"/>
  <c r="J37" i="404"/>
  <c r="E37" i="404"/>
  <c r="J36" i="404"/>
  <c r="E36" i="404"/>
  <c r="J35" i="404"/>
  <c r="E35" i="404"/>
  <c r="J34" i="404"/>
  <c r="E34" i="404"/>
  <c r="J33" i="404"/>
  <c r="E33" i="404"/>
  <c r="J32" i="404"/>
  <c r="E32" i="404"/>
  <c r="J31" i="404"/>
  <c r="E31" i="404"/>
  <c r="J30" i="404"/>
  <c r="E30" i="404"/>
  <c r="J29" i="404"/>
  <c r="E29" i="404"/>
  <c r="J28" i="404"/>
  <c r="E28" i="404"/>
  <c r="J27" i="404"/>
  <c r="E27" i="404"/>
  <c r="J26" i="404"/>
  <c r="E26" i="404"/>
  <c r="J25" i="404"/>
  <c r="E25" i="404"/>
  <c r="J24" i="404"/>
  <c r="E24" i="404"/>
  <c r="J23" i="404"/>
  <c r="E23" i="404"/>
  <c r="J22" i="404"/>
  <c r="E22" i="404"/>
  <c r="J21" i="404"/>
  <c r="E21" i="404"/>
  <c r="J20" i="404"/>
  <c r="E20" i="404"/>
  <c r="J19" i="404"/>
  <c r="E19" i="404"/>
  <c r="J18" i="404"/>
  <c r="E18" i="404"/>
  <c r="J17" i="404"/>
  <c r="E17" i="404"/>
  <c r="J16" i="404"/>
  <c r="E16" i="404"/>
  <c r="J15" i="404"/>
  <c r="E15" i="404"/>
  <c r="A14" i="404"/>
  <c r="A15" i="404"/>
  <c r="A16" i="404"/>
  <c r="A17" i="404"/>
  <c r="A18" i="404"/>
  <c r="A19" i="404"/>
  <c r="A20" i="404"/>
  <c r="A21" i="404"/>
  <c r="A22" i="404"/>
  <c r="A23" i="404"/>
  <c r="A24" i="404"/>
  <c r="A25" i="404"/>
  <c r="A26" i="404"/>
  <c r="A27" i="404"/>
  <c r="A28" i="404"/>
  <c r="A29" i="404"/>
  <c r="A30" i="404"/>
  <c r="A31" i="404"/>
  <c r="A32" i="404"/>
  <c r="A33" i="404"/>
  <c r="A34" i="404"/>
  <c r="A35" i="404"/>
  <c r="A36" i="404"/>
  <c r="J14" i="404"/>
  <c r="F14" i="404"/>
  <c r="F15" i="404"/>
  <c r="F16" i="404"/>
  <c r="F17" i="404"/>
  <c r="F18" i="404"/>
  <c r="F19" i="404"/>
  <c r="F20" i="404"/>
  <c r="F21" i="404"/>
  <c r="F22" i="404"/>
  <c r="F23" i="404"/>
  <c r="F24" i="404"/>
  <c r="F25" i="404"/>
  <c r="F26" i="404"/>
  <c r="F27" i="404"/>
  <c r="F28" i="404"/>
  <c r="F29" i="404"/>
  <c r="F30" i="404"/>
  <c r="F31" i="404"/>
  <c r="F32" i="404"/>
  <c r="F33" i="404"/>
  <c r="F34" i="404"/>
  <c r="F35" i="404"/>
  <c r="F36" i="404"/>
  <c r="E14" i="404"/>
  <c r="J13" i="404"/>
  <c r="E13" i="404"/>
  <c r="N70" i="411"/>
  <c r="P70" i="411"/>
  <c r="P69" i="411"/>
  <c r="N67" i="409"/>
  <c r="N69" i="409"/>
  <c r="J64" i="409"/>
  <c r="I64" i="406"/>
  <c r="M82" i="406"/>
  <c r="N82" i="404"/>
  <c r="L82" i="404"/>
  <c r="M70" i="404"/>
  <c r="M81" i="402"/>
  <c r="L63" i="402"/>
  <c r="M63" i="402"/>
  <c r="N81" i="402"/>
  <c r="N82" i="402"/>
  <c r="M67" i="402"/>
  <c r="M69" i="402"/>
  <c r="O66" i="402"/>
  <c r="J63" i="402"/>
  <c r="P66" i="402"/>
  <c r="J60" i="402"/>
  <c r="E60" i="402"/>
  <c r="J59" i="402"/>
  <c r="E59" i="402"/>
  <c r="J58" i="402"/>
  <c r="E58" i="402"/>
  <c r="J57" i="402"/>
  <c r="E57" i="402"/>
  <c r="J56" i="402"/>
  <c r="E56" i="402"/>
  <c r="J55" i="402"/>
  <c r="E55" i="402"/>
  <c r="J54" i="402"/>
  <c r="E54" i="402"/>
  <c r="J53" i="402"/>
  <c r="E53" i="402"/>
  <c r="J52" i="402"/>
  <c r="E52" i="402"/>
  <c r="J51" i="402"/>
  <c r="E51" i="402"/>
  <c r="J50" i="402"/>
  <c r="E50" i="402"/>
  <c r="J49" i="402"/>
  <c r="E49" i="402"/>
  <c r="J48" i="402"/>
  <c r="E48" i="402"/>
  <c r="J47" i="402"/>
  <c r="E47" i="402"/>
  <c r="J46" i="402"/>
  <c r="E46" i="402"/>
  <c r="J45" i="402"/>
  <c r="E45" i="402"/>
  <c r="J44" i="402"/>
  <c r="E44" i="402"/>
  <c r="J43" i="402"/>
  <c r="E43" i="402"/>
  <c r="J42" i="402"/>
  <c r="E42" i="402"/>
  <c r="J41" i="402"/>
  <c r="E41" i="402"/>
  <c r="J40" i="402"/>
  <c r="E40" i="402"/>
  <c r="J39" i="402"/>
  <c r="E39" i="402"/>
  <c r="J38" i="402"/>
  <c r="F38" i="402"/>
  <c r="F39" i="402"/>
  <c r="F40" i="402"/>
  <c r="F41" i="402"/>
  <c r="F42" i="402"/>
  <c r="F43" i="402"/>
  <c r="F44" i="402"/>
  <c r="F45" i="402"/>
  <c r="F46" i="402"/>
  <c r="F47" i="402"/>
  <c r="F48" i="402"/>
  <c r="F49" i="402"/>
  <c r="F50" i="402"/>
  <c r="F51" i="402"/>
  <c r="F52" i="402"/>
  <c r="F53" i="402"/>
  <c r="F54" i="402"/>
  <c r="F55" i="402"/>
  <c r="F56" i="402"/>
  <c r="F57" i="402"/>
  <c r="F58" i="402"/>
  <c r="F59" i="402"/>
  <c r="F60" i="402"/>
  <c r="E38" i="402"/>
  <c r="A38" i="402"/>
  <c r="A39" i="402"/>
  <c r="A40" i="402"/>
  <c r="A41" i="402"/>
  <c r="A42" i="402"/>
  <c r="A43" i="402"/>
  <c r="A44" i="402"/>
  <c r="A45" i="402"/>
  <c r="A46" i="402"/>
  <c r="A47" i="402"/>
  <c r="A48" i="402"/>
  <c r="A49" i="402"/>
  <c r="A50" i="402"/>
  <c r="A51" i="402"/>
  <c r="A52" i="402"/>
  <c r="A53" i="402"/>
  <c r="A54" i="402"/>
  <c r="A55" i="402"/>
  <c r="A56" i="402"/>
  <c r="A57" i="402"/>
  <c r="A58" i="402"/>
  <c r="A59" i="402"/>
  <c r="A60" i="402"/>
  <c r="J37" i="402"/>
  <c r="E37" i="402"/>
  <c r="J36" i="402"/>
  <c r="E36" i="402"/>
  <c r="J35" i="402"/>
  <c r="E35" i="402"/>
  <c r="J34" i="402"/>
  <c r="E34" i="402"/>
  <c r="J33" i="402"/>
  <c r="E33" i="402"/>
  <c r="J32" i="402"/>
  <c r="E32" i="402"/>
  <c r="J31" i="402"/>
  <c r="E31" i="402"/>
  <c r="J30" i="402"/>
  <c r="E30" i="402"/>
  <c r="J29" i="402"/>
  <c r="E29" i="402"/>
  <c r="J28" i="402"/>
  <c r="E28" i="402"/>
  <c r="J27" i="402"/>
  <c r="E27" i="402"/>
  <c r="J26" i="402"/>
  <c r="E26" i="402"/>
  <c r="J25" i="402"/>
  <c r="E25" i="402"/>
  <c r="J24" i="402"/>
  <c r="E24" i="402"/>
  <c r="J23" i="402"/>
  <c r="E23" i="402"/>
  <c r="J22" i="402"/>
  <c r="E22" i="402"/>
  <c r="J21" i="402"/>
  <c r="E21" i="402"/>
  <c r="J20" i="402"/>
  <c r="E20" i="402"/>
  <c r="J19" i="402"/>
  <c r="E19" i="402"/>
  <c r="J18" i="402"/>
  <c r="E18" i="402"/>
  <c r="J17" i="402"/>
  <c r="E17" i="402"/>
  <c r="J16" i="402"/>
  <c r="E16" i="402"/>
  <c r="J15" i="402"/>
  <c r="E15" i="402"/>
  <c r="A14" i="402"/>
  <c r="A15" i="402"/>
  <c r="A16" i="402"/>
  <c r="A17" i="402"/>
  <c r="A18" i="402"/>
  <c r="A19" i="402"/>
  <c r="A20" i="402"/>
  <c r="A21" i="402"/>
  <c r="A22" i="402"/>
  <c r="A23" i="402"/>
  <c r="A24" i="402"/>
  <c r="A25" i="402"/>
  <c r="A26" i="402"/>
  <c r="A27" i="402"/>
  <c r="A28" i="402"/>
  <c r="A29" i="402"/>
  <c r="A30" i="402"/>
  <c r="A31" i="402"/>
  <c r="A32" i="402"/>
  <c r="A33" i="402"/>
  <c r="A34" i="402"/>
  <c r="A35" i="402"/>
  <c r="A36" i="402"/>
  <c r="J14" i="402"/>
  <c r="F14" i="402"/>
  <c r="F15" i="402"/>
  <c r="F16" i="402"/>
  <c r="F17" i="402"/>
  <c r="F18" i="402"/>
  <c r="F19" i="402"/>
  <c r="F20" i="402"/>
  <c r="F21" i="402"/>
  <c r="F22" i="402"/>
  <c r="F23" i="402"/>
  <c r="F24" i="402"/>
  <c r="F25" i="402"/>
  <c r="F26" i="402"/>
  <c r="F27" i="402"/>
  <c r="F28" i="402"/>
  <c r="F29" i="402"/>
  <c r="F30" i="402"/>
  <c r="F31" i="402"/>
  <c r="F32" i="402"/>
  <c r="F33" i="402"/>
  <c r="F34" i="402"/>
  <c r="F35" i="402"/>
  <c r="F36" i="402"/>
  <c r="E14" i="402"/>
  <c r="J13" i="402"/>
  <c r="E13" i="402"/>
  <c r="N70" i="409"/>
  <c r="P70" i="409"/>
  <c r="P69" i="409"/>
  <c r="N67" i="406"/>
  <c r="N69" i="406"/>
  <c r="J64" i="406"/>
  <c r="I64" i="404"/>
  <c r="M82" i="404"/>
  <c r="L82" i="402"/>
  <c r="M70" i="402"/>
  <c r="M81" i="400"/>
  <c r="M63" i="400"/>
  <c r="N81" i="400"/>
  <c r="N82" i="400"/>
  <c r="M67" i="400"/>
  <c r="M69" i="400"/>
  <c r="O66" i="400"/>
  <c r="J63" i="400"/>
  <c r="P66" i="400"/>
  <c r="J60" i="400"/>
  <c r="E60" i="400"/>
  <c r="J59" i="400"/>
  <c r="E59" i="400"/>
  <c r="J58" i="400"/>
  <c r="E58" i="400"/>
  <c r="J57" i="400"/>
  <c r="E57" i="400"/>
  <c r="J56" i="400"/>
  <c r="E56" i="400"/>
  <c r="J55" i="400"/>
  <c r="E55" i="400"/>
  <c r="J54" i="400"/>
  <c r="E54" i="400"/>
  <c r="J53" i="400"/>
  <c r="E53" i="400"/>
  <c r="J52" i="400"/>
  <c r="E52" i="400"/>
  <c r="J51" i="400"/>
  <c r="E51" i="400"/>
  <c r="J50" i="400"/>
  <c r="E50" i="400"/>
  <c r="J49" i="400"/>
  <c r="E49" i="400"/>
  <c r="J48" i="400"/>
  <c r="E48" i="400"/>
  <c r="J47" i="400"/>
  <c r="E47" i="400"/>
  <c r="J46" i="400"/>
  <c r="E46" i="400"/>
  <c r="J45" i="400"/>
  <c r="E45" i="400"/>
  <c r="J44" i="400"/>
  <c r="E44" i="400"/>
  <c r="J43" i="400"/>
  <c r="E43" i="400"/>
  <c r="J42" i="400"/>
  <c r="E42" i="400"/>
  <c r="J41" i="400"/>
  <c r="E41" i="400"/>
  <c r="J40" i="400"/>
  <c r="E40" i="400"/>
  <c r="J39" i="400"/>
  <c r="E39" i="400"/>
  <c r="J38" i="400"/>
  <c r="F38" i="400"/>
  <c r="F39" i="400"/>
  <c r="F40" i="400"/>
  <c r="F41" i="400"/>
  <c r="F42" i="400"/>
  <c r="F43" i="400"/>
  <c r="F44" i="400"/>
  <c r="F45" i="400"/>
  <c r="F46" i="400"/>
  <c r="F47" i="400"/>
  <c r="F48" i="400"/>
  <c r="F49" i="400"/>
  <c r="F50" i="400"/>
  <c r="F51" i="400"/>
  <c r="F52" i="400"/>
  <c r="F53" i="400"/>
  <c r="F54" i="400"/>
  <c r="F55" i="400"/>
  <c r="F56" i="400"/>
  <c r="F57" i="400"/>
  <c r="F58" i="400"/>
  <c r="F59" i="400"/>
  <c r="F60" i="400"/>
  <c r="E38" i="400"/>
  <c r="A38" i="400"/>
  <c r="A39" i="400"/>
  <c r="A40" i="400"/>
  <c r="A41" i="400"/>
  <c r="A42" i="400"/>
  <c r="A43" i="400"/>
  <c r="A44" i="400"/>
  <c r="A45" i="400"/>
  <c r="A46" i="400"/>
  <c r="A47" i="400"/>
  <c r="A48" i="400"/>
  <c r="A49" i="400"/>
  <c r="A50" i="400"/>
  <c r="A51" i="400"/>
  <c r="A52" i="400"/>
  <c r="A53" i="400"/>
  <c r="A54" i="400"/>
  <c r="A55" i="400"/>
  <c r="A56" i="400"/>
  <c r="A57" i="400"/>
  <c r="A58" i="400"/>
  <c r="A59" i="400"/>
  <c r="A60" i="400"/>
  <c r="J37" i="400"/>
  <c r="E37" i="400"/>
  <c r="J36" i="400"/>
  <c r="E36" i="400"/>
  <c r="J35" i="400"/>
  <c r="E35" i="400"/>
  <c r="J34" i="400"/>
  <c r="E34" i="400"/>
  <c r="J33" i="400"/>
  <c r="E33" i="400"/>
  <c r="J32" i="400"/>
  <c r="E32" i="400"/>
  <c r="J31" i="400"/>
  <c r="E31" i="400"/>
  <c r="J30" i="400"/>
  <c r="E30" i="400"/>
  <c r="J29" i="400"/>
  <c r="E29" i="400"/>
  <c r="J28" i="400"/>
  <c r="E28" i="400"/>
  <c r="J27" i="400"/>
  <c r="E27" i="400"/>
  <c r="J26" i="400"/>
  <c r="E26" i="400"/>
  <c r="J25" i="400"/>
  <c r="E25" i="400"/>
  <c r="J24" i="400"/>
  <c r="E24" i="400"/>
  <c r="J23" i="400"/>
  <c r="E23" i="400"/>
  <c r="J22" i="400"/>
  <c r="E22" i="400"/>
  <c r="J21" i="400"/>
  <c r="E21" i="400"/>
  <c r="J20" i="400"/>
  <c r="E20" i="400"/>
  <c r="J19" i="400"/>
  <c r="E19" i="400"/>
  <c r="J18" i="400"/>
  <c r="E18" i="400"/>
  <c r="J17" i="400"/>
  <c r="E17" i="400"/>
  <c r="J16" i="400"/>
  <c r="E16" i="400"/>
  <c r="J15" i="400"/>
  <c r="F14" i="400"/>
  <c r="F15" i="400"/>
  <c r="F16" i="400"/>
  <c r="F17" i="400"/>
  <c r="F18" i="400"/>
  <c r="F19" i="400"/>
  <c r="F20" i="400"/>
  <c r="F21" i="400"/>
  <c r="F22" i="400"/>
  <c r="F23" i="400"/>
  <c r="F24" i="400"/>
  <c r="F25" i="400"/>
  <c r="F26" i="400"/>
  <c r="F27" i="400"/>
  <c r="F28" i="400"/>
  <c r="F29" i="400"/>
  <c r="F30" i="400"/>
  <c r="F31" i="400"/>
  <c r="F32" i="400"/>
  <c r="F33" i="400"/>
  <c r="F34" i="400"/>
  <c r="F35" i="400"/>
  <c r="F36" i="400"/>
  <c r="E15" i="400"/>
  <c r="J14" i="400"/>
  <c r="E14" i="400"/>
  <c r="A14" i="400"/>
  <c r="A15" i="400"/>
  <c r="A16" i="400"/>
  <c r="A17" i="400"/>
  <c r="A18" i="400"/>
  <c r="A19" i="400"/>
  <c r="A20" i="400"/>
  <c r="A21" i="400"/>
  <c r="A22" i="400"/>
  <c r="A23" i="400"/>
  <c r="A24" i="400"/>
  <c r="A25" i="400"/>
  <c r="A26" i="400"/>
  <c r="A27" i="400"/>
  <c r="A28" i="400"/>
  <c r="A29" i="400"/>
  <c r="A30" i="400"/>
  <c r="A31" i="400"/>
  <c r="A32" i="400"/>
  <c r="A33" i="400"/>
  <c r="A34" i="400"/>
  <c r="A35" i="400"/>
  <c r="A36" i="400"/>
  <c r="J13" i="400"/>
  <c r="E13" i="400"/>
  <c r="N70" i="406"/>
  <c r="P70" i="406"/>
  <c r="P69" i="406"/>
  <c r="J64" i="404"/>
  <c r="N67" i="404"/>
  <c r="N69" i="404"/>
  <c r="I64" i="402"/>
  <c r="M82" i="402"/>
  <c r="M70" i="400"/>
  <c r="L82" i="400"/>
  <c r="M81" i="398"/>
  <c r="M63" i="398"/>
  <c r="N81" i="398"/>
  <c r="N82" i="398"/>
  <c r="M67" i="398"/>
  <c r="M69" i="398"/>
  <c r="O66" i="398"/>
  <c r="J63" i="398"/>
  <c r="P66" i="398"/>
  <c r="J60" i="398"/>
  <c r="E60" i="398"/>
  <c r="J59" i="398"/>
  <c r="E59" i="398"/>
  <c r="J58" i="398"/>
  <c r="E58" i="398"/>
  <c r="J57" i="398"/>
  <c r="E57" i="398"/>
  <c r="J56" i="398"/>
  <c r="E56" i="398"/>
  <c r="J55" i="398"/>
  <c r="E55" i="398"/>
  <c r="J54" i="398"/>
  <c r="E54" i="398"/>
  <c r="J53" i="398"/>
  <c r="E53" i="398"/>
  <c r="J52" i="398"/>
  <c r="E52" i="398"/>
  <c r="J51" i="398"/>
  <c r="E51" i="398"/>
  <c r="J50" i="398"/>
  <c r="E50" i="398"/>
  <c r="J49" i="398"/>
  <c r="E49" i="398"/>
  <c r="J48" i="398"/>
  <c r="E48" i="398"/>
  <c r="J47" i="398"/>
  <c r="E47" i="398"/>
  <c r="J46" i="398"/>
  <c r="E46" i="398"/>
  <c r="J45" i="398"/>
  <c r="E45" i="398"/>
  <c r="J44" i="398"/>
  <c r="E44" i="398"/>
  <c r="J43" i="398"/>
  <c r="E43" i="398"/>
  <c r="J42" i="398"/>
  <c r="E42" i="398"/>
  <c r="J41" i="398"/>
  <c r="E41" i="398"/>
  <c r="J40" i="398"/>
  <c r="E40" i="398"/>
  <c r="J39" i="398"/>
  <c r="E39" i="398"/>
  <c r="J38" i="398"/>
  <c r="F38" i="398"/>
  <c r="F39" i="398"/>
  <c r="F40" i="398"/>
  <c r="F41" i="398"/>
  <c r="F42" i="398"/>
  <c r="F43" i="398"/>
  <c r="F44" i="398"/>
  <c r="F45" i="398"/>
  <c r="F46" i="398"/>
  <c r="F47" i="398"/>
  <c r="F48" i="398"/>
  <c r="F49" i="398"/>
  <c r="F50" i="398"/>
  <c r="F51" i="398"/>
  <c r="F52" i="398"/>
  <c r="F53" i="398"/>
  <c r="F54" i="398"/>
  <c r="F55" i="398"/>
  <c r="F56" i="398"/>
  <c r="F57" i="398"/>
  <c r="F58" i="398"/>
  <c r="F59" i="398"/>
  <c r="F60" i="398"/>
  <c r="E38" i="398"/>
  <c r="A38" i="398"/>
  <c r="A39" i="398"/>
  <c r="A40" i="398"/>
  <c r="A41" i="398"/>
  <c r="A42" i="398"/>
  <c r="A43" i="398"/>
  <c r="A44" i="398"/>
  <c r="A45" i="398"/>
  <c r="A46" i="398"/>
  <c r="A47" i="398"/>
  <c r="A48" i="398"/>
  <c r="A49" i="398"/>
  <c r="A50" i="398"/>
  <c r="A51" i="398"/>
  <c r="A52" i="398"/>
  <c r="A53" i="398"/>
  <c r="A54" i="398"/>
  <c r="A55" i="398"/>
  <c r="A56" i="398"/>
  <c r="A57" i="398"/>
  <c r="A58" i="398"/>
  <c r="A59" i="398"/>
  <c r="A60" i="398"/>
  <c r="J37" i="398"/>
  <c r="E37" i="398"/>
  <c r="J36" i="398"/>
  <c r="E36" i="398"/>
  <c r="J35" i="398"/>
  <c r="E35" i="398"/>
  <c r="J34" i="398"/>
  <c r="E34" i="398"/>
  <c r="J33" i="398"/>
  <c r="E33" i="398"/>
  <c r="J32" i="398"/>
  <c r="E32" i="398"/>
  <c r="J31" i="398"/>
  <c r="E31" i="398"/>
  <c r="J30" i="398"/>
  <c r="E30" i="398"/>
  <c r="J29" i="398"/>
  <c r="E29" i="398"/>
  <c r="J28" i="398"/>
  <c r="E28" i="398"/>
  <c r="J27" i="398"/>
  <c r="E27" i="398"/>
  <c r="J26" i="398"/>
  <c r="E26" i="398"/>
  <c r="J25" i="398"/>
  <c r="E25" i="398"/>
  <c r="J24" i="398"/>
  <c r="E24" i="398"/>
  <c r="J23" i="398"/>
  <c r="E23" i="398"/>
  <c r="J22" i="398"/>
  <c r="E22" i="398"/>
  <c r="J21" i="398"/>
  <c r="E21" i="398"/>
  <c r="J20" i="398"/>
  <c r="E20" i="398"/>
  <c r="J19" i="398"/>
  <c r="E19" i="398"/>
  <c r="J18" i="398"/>
  <c r="E18" i="398"/>
  <c r="J17" i="398"/>
  <c r="E17" i="398"/>
  <c r="J16" i="398"/>
  <c r="E16" i="398"/>
  <c r="J15" i="398"/>
  <c r="F14" i="398"/>
  <c r="F15" i="398"/>
  <c r="F16" i="398"/>
  <c r="F17" i="398"/>
  <c r="F18" i="398"/>
  <c r="F19" i="398"/>
  <c r="F20" i="398"/>
  <c r="F21" i="398"/>
  <c r="F22" i="398"/>
  <c r="F23" i="398"/>
  <c r="F24" i="398"/>
  <c r="F25" i="398"/>
  <c r="F26" i="398"/>
  <c r="F27" i="398"/>
  <c r="F28" i="398"/>
  <c r="F29" i="398"/>
  <c r="F30" i="398"/>
  <c r="F31" i="398"/>
  <c r="F32" i="398"/>
  <c r="F33" i="398"/>
  <c r="F34" i="398"/>
  <c r="F35" i="398"/>
  <c r="F36" i="398"/>
  <c r="E15" i="398"/>
  <c r="J14" i="398"/>
  <c r="E14" i="398"/>
  <c r="A14" i="398"/>
  <c r="A15" i="398"/>
  <c r="A16" i="398"/>
  <c r="A17" i="398"/>
  <c r="A18" i="398"/>
  <c r="A19" i="398"/>
  <c r="A20" i="398"/>
  <c r="A21" i="398"/>
  <c r="A22" i="398"/>
  <c r="A23" i="398"/>
  <c r="A24" i="398"/>
  <c r="A25" i="398"/>
  <c r="A26" i="398"/>
  <c r="A27" i="398"/>
  <c r="A28" i="398"/>
  <c r="A29" i="398"/>
  <c r="A30" i="398"/>
  <c r="A31" i="398"/>
  <c r="A32" i="398"/>
  <c r="A33" i="398"/>
  <c r="A34" i="398"/>
  <c r="A35" i="398"/>
  <c r="A36" i="398"/>
  <c r="J13" i="398"/>
  <c r="E13" i="398"/>
  <c r="N70" i="404"/>
  <c r="P70" i="404"/>
  <c r="P69" i="404"/>
  <c r="N67" i="402"/>
  <c r="N69" i="402"/>
  <c r="J64" i="402"/>
  <c r="I64" i="400"/>
  <c r="M82" i="400"/>
  <c r="M70" i="398"/>
  <c r="L82" i="398"/>
  <c r="M81" i="396"/>
  <c r="M67" i="396"/>
  <c r="M69" i="396"/>
  <c r="O66" i="396"/>
  <c r="J63" i="396"/>
  <c r="P66" i="396"/>
  <c r="L63" i="396"/>
  <c r="M63" i="396"/>
  <c r="J60" i="396"/>
  <c r="E60" i="396"/>
  <c r="J59" i="396"/>
  <c r="E59" i="396"/>
  <c r="J58" i="396"/>
  <c r="E58" i="396"/>
  <c r="J57" i="396"/>
  <c r="E57" i="396"/>
  <c r="J56" i="396"/>
  <c r="E56" i="396"/>
  <c r="J55" i="396"/>
  <c r="E55" i="396"/>
  <c r="J54" i="396"/>
  <c r="E54" i="396"/>
  <c r="J53" i="396"/>
  <c r="E53" i="396"/>
  <c r="J52" i="396"/>
  <c r="E52" i="396"/>
  <c r="J51" i="396"/>
  <c r="E51" i="396"/>
  <c r="J50" i="396"/>
  <c r="E50" i="396"/>
  <c r="J49" i="396"/>
  <c r="E49" i="396"/>
  <c r="J48" i="396"/>
  <c r="E48" i="396"/>
  <c r="J47" i="396"/>
  <c r="E47" i="396"/>
  <c r="J46" i="396"/>
  <c r="E46" i="396"/>
  <c r="J45" i="396"/>
  <c r="E45" i="396"/>
  <c r="J44" i="396"/>
  <c r="E44" i="396"/>
  <c r="J43" i="396"/>
  <c r="E43" i="396"/>
  <c r="J42" i="396"/>
  <c r="E42" i="396"/>
  <c r="J41" i="396"/>
  <c r="E41" i="396"/>
  <c r="J40" i="396"/>
  <c r="E40" i="396"/>
  <c r="J39" i="396"/>
  <c r="E39" i="396"/>
  <c r="J38" i="396"/>
  <c r="F38" i="396"/>
  <c r="F39" i="396"/>
  <c r="F40" i="396"/>
  <c r="F41" i="396"/>
  <c r="F42" i="396"/>
  <c r="F43" i="396"/>
  <c r="F44" i="396"/>
  <c r="F45" i="396"/>
  <c r="F46" i="396"/>
  <c r="F47" i="396"/>
  <c r="F48" i="396"/>
  <c r="F49" i="396"/>
  <c r="F50" i="396"/>
  <c r="F51" i="396"/>
  <c r="F52" i="396"/>
  <c r="F53" i="396"/>
  <c r="F54" i="396"/>
  <c r="F55" i="396"/>
  <c r="F56" i="396"/>
  <c r="F57" i="396"/>
  <c r="F58" i="396"/>
  <c r="F59" i="396"/>
  <c r="F60" i="396"/>
  <c r="E38" i="396"/>
  <c r="A38" i="396"/>
  <c r="A39" i="396"/>
  <c r="A40" i="396"/>
  <c r="A41" i="396"/>
  <c r="A42" i="396"/>
  <c r="A43" i="396"/>
  <c r="A44" i="396"/>
  <c r="A45" i="396"/>
  <c r="A46" i="396"/>
  <c r="A47" i="396"/>
  <c r="A48" i="396"/>
  <c r="A49" i="396"/>
  <c r="A50" i="396"/>
  <c r="A51" i="396"/>
  <c r="A52" i="396"/>
  <c r="A53" i="396"/>
  <c r="A54" i="396"/>
  <c r="A55" i="396"/>
  <c r="A56" i="396"/>
  <c r="A57" i="396"/>
  <c r="A58" i="396"/>
  <c r="A59" i="396"/>
  <c r="A60" i="396"/>
  <c r="J37" i="396"/>
  <c r="E37" i="396"/>
  <c r="J36" i="396"/>
  <c r="E36" i="396"/>
  <c r="J35" i="396"/>
  <c r="E35" i="396"/>
  <c r="J34" i="396"/>
  <c r="E34" i="396"/>
  <c r="J33" i="396"/>
  <c r="E33" i="396"/>
  <c r="J32" i="396"/>
  <c r="E32" i="396"/>
  <c r="J31" i="396"/>
  <c r="E31" i="396"/>
  <c r="J30" i="396"/>
  <c r="E30" i="396"/>
  <c r="J29" i="396"/>
  <c r="E29" i="396"/>
  <c r="J28" i="396"/>
  <c r="E28" i="396"/>
  <c r="J27" i="396"/>
  <c r="E27" i="396"/>
  <c r="J26" i="396"/>
  <c r="E26" i="396"/>
  <c r="J25" i="396"/>
  <c r="E25" i="396"/>
  <c r="J24" i="396"/>
  <c r="E24" i="396"/>
  <c r="J23" i="396"/>
  <c r="E23" i="396"/>
  <c r="J22" i="396"/>
  <c r="E22" i="396"/>
  <c r="J21" i="396"/>
  <c r="E21" i="396"/>
  <c r="J20" i="396"/>
  <c r="E20" i="396"/>
  <c r="J19" i="396"/>
  <c r="E19" i="396"/>
  <c r="J18" i="396"/>
  <c r="E18" i="396"/>
  <c r="J17" i="396"/>
  <c r="E17" i="396"/>
  <c r="J16" i="396"/>
  <c r="E16" i="396"/>
  <c r="J15" i="396"/>
  <c r="E15" i="396"/>
  <c r="A14" i="396"/>
  <c r="A15" i="396"/>
  <c r="A16" i="396"/>
  <c r="A17" i="396"/>
  <c r="A18" i="396"/>
  <c r="A19" i="396"/>
  <c r="A20" i="396"/>
  <c r="A21" i="396"/>
  <c r="A22" i="396"/>
  <c r="A23" i="396"/>
  <c r="A24" i="396"/>
  <c r="A25" i="396"/>
  <c r="A26" i="396"/>
  <c r="A27" i="396"/>
  <c r="A28" i="396"/>
  <c r="A29" i="396"/>
  <c r="A30" i="396"/>
  <c r="A31" i="396"/>
  <c r="A32" i="396"/>
  <c r="A33" i="396"/>
  <c r="A34" i="396"/>
  <c r="A35" i="396"/>
  <c r="A36" i="396"/>
  <c r="J14" i="396"/>
  <c r="F14" i="396"/>
  <c r="F15" i="396"/>
  <c r="F16" i="396"/>
  <c r="F17" i="396"/>
  <c r="F18" i="396"/>
  <c r="F19" i="396"/>
  <c r="F20" i="396"/>
  <c r="F21" i="396"/>
  <c r="F22" i="396"/>
  <c r="F23" i="396"/>
  <c r="F24" i="396"/>
  <c r="F25" i="396"/>
  <c r="F26" i="396"/>
  <c r="F27" i="396"/>
  <c r="F28" i="396"/>
  <c r="F29" i="396"/>
  <c r="F30" i="396"/>
  <c r="F31" i="396"/>
  <c r="F32" i="396"/>
  <c r="F33" i="396"/>
  <c r="F34" i="396"/>
  <c r="F35" i="396"/>
  <c r="F36" i="396"/>
  <c r="E14" i="396"/>
  <c r="J13" i="396"/>
  <c r="E13" i="396"/>
  <c r="N70" i="402"/>
  <c r="P70" i="402"/>
  <c r="P69" i="402"/>
  <c r="N67" i="400"/>
  <c r="N69" i="400"/>
  <c r="J64" i="400"/>
  <c r="I64" i="398"/>
  <c r="M82" i="398"/>
  <c r="N81" i="396"/>
  <c r="M70" i="396"/>
  <c r="M81" i="394"/>
  <c r="M63" i="394"/>
  <c r="N81" i="394"/>
  <c r="M67" i="394"/>
  <c r="M69" i="394"/>
  <c r="O66" i="394"/>
  <c r="J63" i="394"/>
  <c r="P66" i="394"/>
  <c r="J60" i="394"/>
  <c r="E60" i="394"/>
  <c r="J59" i="394"/>
  <c r="E59" i="394"/>
  <c r="J58" i="394"/>
  <c r="E58" i="394"/>
  <c r="J57" i="394"/>
  <c r="E57" i="394"/>
  <c r="J56" i="394"/>
  <c r="E56" i="394"/>
  <c r="J55" i="394"/>
  <c r="E55" i="394"/>
  <c r="J54" i="394"/>
  <c r="E54" i="394"/>
  <c r="J53" i="394"/>
  <c r="E53" i="394"/>
  <c r="J52" i="394"/>
  <c r="E52" i="394"/>
  <c r="J51" i="394"/>
  <c r="E51" i="394"/>
  <c r="J50" i="394"/>
  <c r="E50" i="394"/>
  <c r="J49" i="394"/>
  <c r="E49" i="394"/>
  <c r="J48" i="394"/>
  <c r="E48" i="394"/>
  <c r="J47" i="394"/>
  <c r="E47" i="394"/>
  <c r="J46" i="394"/>
  <c r="E46" i="394"/>
  <c r="J45" i="394"/>
  <c r="E45" i="394"/>
  <c r="J44" i="394"/>
  <c r="E44" i="394"/>
  <c r="J43" i="394"/>
  <c r="E43" i="394"/>
  <c r="J42" i="394"/>
  <c r="E42" i="394"/>
  <c r="J41" i="394"/>
  <c r="E41" i="394"/>
  <c r="J40" i="394"/>
  <c r="E40" i="394"/>
  <c r="J39" i="394"/>
  <c r="E39" i="394"/>
  <c r="J38" i="394"/>
  <c r="F38" i="394"/>
  <c r="F39" i="394"/>
  <c r="F40" i="394"/>
  <c r="F41" i="394"/>
  <c r="F42" i="394"/>
  <c r="F43" i="394"/>
  <c r="F44" i="394"/>
  <c r="F45" i="394"/>
  <c r="F46" i="394"/>
  <c r="F47" i="394"/>
  <c r="F48" i="394"/>
  <c r="F49" i="394"/>
  <c r="F50" i="394"/>
  <c r="F51" i="394"/>
  <c r="F52" i="394"/>
  <c r="F53" i="394"/>
  <c r="F54" i="394"/>
  <c r="F55" i="394"/>
  <c r="F56" i="394"/>
  <c r="F57" i="394"/>
  <c r="F58" i="394"/>
  <c r="F59" i="394"/>
  <c r="F60" i="394"/>
  <c r="E38" i="394"/>
  <c r="A38" i="394"/>
  <c r="A39" i="394"/>
  <c r="A40" i="394"/>
  <c r="A41" i="394"/>
  <c r="A42" i="394"/>
  <c r="A43" i="394"/>
  <c r="A44" i="394"/>
  <c r="A45" i="394"/>
  <c r="A46" i="394"/>
  <c r="A47" i="394"/>
  <c r="A48" i="394"/>
  <c r="A49" i="394"/>
  <c r="A50" i="394"/>
  <c r="A51" i="394"/>
  <c r="A52" i="394"/>
  <c r="A53" i="394"/>
  <c r="A54" i="394"/>
  <c r="A55" i="394"/>
  <c r="A56" i="394"/>
  <c r="A57" i="394"/>
  <c r="A58" i="394"/>
  <c r="A59" i="394"/>
  <c r="A60" i="394"/>
  <c r="J37" i="394"/>
  <c r="E37" i="394"/>
  <c r="J36" i="394"/>
  <c r="E36" i="394"/>
  <c r="J35" i="394"/>
  <c r="E35" i="394"/>
  <c r="J34" i="394"/>
  <c r="E34" i="394"/>
  <c r="J33" i="394"/>
  <c r="E33" i="394"/>
  <c r="J32" i="394"/>
  <c r="E32" i="394"/>
  <c r="J31" i="394"/>
  <c r="E31" i="394"/>
  <c r="J30" i="394"/>
  <c r="E30" i="394"/>
  <c r="J29" i="394"/>
  <c r="E29" i="394"/>
  <c r="J28" i="394"/>
  <c r="E28" i="394"/>
  <c r="J27" i="394"/>
  <c r="E27" i="394"/>
  <c r="J26" i="394"/>
  <c r="E26" i="394"/>
  <c r="J25" i="394"/>
  <c r="E25" i="394"/>
  <c r="J24" i="394"/>
  <c r="E24" i="394"/>
  <c r="J23" i="394"/>
  <c r="E23" i="394"/>
  <c r="J22" i="394"/>
  <c r="E22" i="394"/>
  <c r="J21" i="394"/>
  <c r="E21" i="394"/>
  <c r="J20" i="394"/>
  <c r="E20" i="394"/>
  <c r="J19" i="394"/>
  <c r="E19" i="394"/>
  <c r="J18" i="394"/>
  <c r="E18" i="394"/>
  <c r="J17" i="394"/>
  <c r="E17" i="394"/>
  <c r="J16" i="394"/>
  <c r="E16" i="394"/>
  <c r="J15" i="394"/>
  <c r="F14" i="394"/>
  <c r="F15" i="394"/>
  <c r="F16" i="394"/>
  <c r="F17" i="394"/>
  <c r="F18" i="394"/>
  <c r="F19" i="394"/>
  <c r="F20" i="394"/>
  <c r="F21" i="394"/>
  <c r="F22" i="394"/>
  <c r="F23" i="394"/>
  <c r="F24" i="394"/>
  <c r="F25" i="394"/>
  <c r="F26" i="394"/>
  <c r="F27" i="394"/>
  <c r="F28" i="394"/>
  <c r="F29" i="394"/>
  <c r="F30" i="394"/>
  <c r="F31" i="394"/>
  <c r="F32" i="394"/>
  <c r="F33" i="394"/>
  <c r="F34" i="394"/>
  <c r="F35" i="394"/>
  <c r="F36" i="394"/>
  <c r="E15" i="394"/>
  <c r="E13" i="394"/>
  <c r="E14" i="394"/>
  <c r="J14" i="394"/>
  <c r="A14" i="394"/>
  <c r="A15" i="394"/>
  <c r="A16" i="394"/>
  <c r="A17" i="394"/>
  <c r="A18" i="394"/>
  <c r="A19" i="394"/>
  <c r="A20" i="394"/>
  <c r="A21" i="394"/>
  <c r="A22" i="394"/>
  <c r="A23" i="394"/>
  <c r="A24" i="394"/>
  <c r="A25" i="394"/>
  <c r="A26" i="394"/>
  <c r="A27" i="394"/>
  <c r="A28" i="394"/>
  <c r="A29" i="394"/>
  <c r="A30" i="394"/>
  <c r="A31" i="394"/>
  <c r="A32" i="394"/>
  <c r="A33" i="394"/>
  <c r="A34" i="394"/>
  <c r="A35" i="394"/>
  <c r="A36" i="394"/>
  <c r="J13" i="394"/>
  <c r="N70" i="400"/>
  <c r="P70" i="400"/>
  <c r="P69" i="400"/>
  <c r="N67" i="398"/>
  <c r="N69" i="398"/>
  <c r="J64" i="398"/>
  <c r="N82" i="396"/>
  <c r="L82" i="396"/>
  <c r="M70" i="394"/>
  <c r="L82" i="394"/>
  <c r="N82" i="394"/>
  <c r="M81" i="391"/>
  <c r="M63" i="391"/>
  <c r="N81" i="391"/>
  <c r="N82" i="391"/>
  <c r="L82" i="391"/>
  <c r="M82" i="391"/>
  <c r="M67" i="391"/>
  <c r="M69" i="391"/>
  <c r="M70" i="391"/>
  <c r="I64" i="391"/>
  <c r="N67" i="391"/>
  <c r="N69" i="391"/>
  <c r="N70" i="391"/>
  <c r="P70" i="391"/>
  <c r="P69" i="391"/>
  <c r="O66" i="391"/>
  <c r="J63" i="391"/>
  <c r="P66" i="391"/>
  <c r="J64" i="391"/>
  <c r="J60" i="391"/>
  <c r="F38" i="391"/>
  <c r="F39" i="391"/>
  <c r="F40" i="391"/>
  <c r="F41" i="391"/>
  <c r="F42" i="391"/>
  <c r="F43" i="391"/>
  <c r="F44" i="391"/>
  <c r="F45" i="391"/>
  <c r="F46" i="391"/>
  <c r="F47" i="391"/>
  <c r="F48" i="391"/>
  <c r="F49" i="391"/>
  <c r="F50" i="391"/>
  <c r="F51" i="391"/>
  <c r="F52" i="391"/>
  <c r="F53" i="391"/>
  <c r="F54" i="391"/>
  <c r="F55" i="391"/>
  <c r="F56" i="391"/>
  <c r="F57" i="391"/>
  <c r="F58" i="391"/>
  <c r="F59" i="391"/>
  <c r="F60" i="391"/>
  <c r="E60" i="391"/>
  <c r="A38" i="391"/>
  <c r="A39" i="391"/>
  <c r="A40" i="391"/>
  <c r="A41" i="391"/>
  <c r="A42" i="391"/>
  <c r="A43" i="391"/>
  <c r="A44" i="391"/>
  <c r="A45" i="391"/>
  <c r="A46" i="391"/>
  <c r="A47" i="391"/>
  <c r="A48" i="391"/>
  <c r="A49" i="391"/>
  <c r="A50" i="391"/>
  <c r="A51" i="391"/>
  <c r="A52" i="391"/>
  <c r="A53" i="391"/>
  <c r="A54" i="391"/>
  <c r="A55" i="391"/>
  <c r="A56" i="391"/>
  <c r="A57" i="391"/>
  <c r="A58" i="391"/>
  <c r="A59" i="391"/>
  <c r="A60" i="391"/>
  <c r="J59" i="391"/>
  <c r="E59" i="391"/>
  <c r="J58" i="391"/>
  <c r="E58" i="391"/>
  <c r="J57" i="391"/>
  <c r="E57" i="391"/>
  <c r="J56" i="391"/>
  <c r="E56" i="391"/>
  <c r="J55" i="391"/>
  <c r="E55" i="391"/>
  <c r="J54" i="391"/>
  <c r="E54" i="391"/>
  <c r="J53" i="391"/>
  <c r="E53" i="391"/>
  <c r="J52" i="391"/>
  <c r="E52" i="391"/>
  <c r="J51" i="391"/>
  <c r="E51" i="391"/>
  <c r="J50" i="391"/>
  <c r="E50" i="391"/>
  <c r="J49" i="391"/>
  <c r="E49" i="391"/>
  <c r="J48" i="391"/>
  <c r="E48" i="391"/>
  <c r="J47" i="391"/>
  <c r="E47" i="391"/>
  <c r="J46" i="391"/>
  <c r="E46" i="391"/>
  <c r="J45" i="391"/>
  <c r="E45" i="391"/>
  <c r="J44" i="391"/>
  <c r="E44" i="391"/>
  <c r="J43" i="391"/>
  <c r="E43" i="391"/>
  <c r="J42" i="391"/>
  <c r="E42" i="391"/>
  <c r="J41" i="391"/>
  <c r="E41" i="391"/>
  <c r="J40" i="391"/>
  <c r="E40" i="391"/>
  <c r="J39" i="391"/>
  <c r="E39" i="391"/>
  <c r="J38" i="391"/>
  <c r="E38" i="391"/>
  <c r="J37" i="391"/>
  <c r="E37" i="391"/>
  <c r="J36" i="391"/>
  <c r="F14" i="391"/>
  <c r="F15" i="391"/>
  <c r="F16" i="391"/>
  <c r="F17" i="391"/>
  <c r="F18" i="391"/>
  <c r="F19" i="391"/>
  <c r="F20" i="391"/>
  <c r="F21" i="391"/>
  <c r="F22" i="391"/>
  <c r="F23" i="391"/>
  <c r="F24" i="391"/>
  <c r="F25" i="391"/>
  <c r="F26" i="391"/>
  <c r="F27" i="391"/>
  <c r="F28" i="391"/>
  <c r="F29" i="391"/>
  <c r="F30" i="391"/>
  <c r="F31" i="391"/>
  <c r="F32" i="391"/>
  <c r="F33" i="391"/>
  <c r="F34" i="391"/>
  <c r="F35" i="391"/>
  <c r="F36" i="391"/>
  <c r="E36" i="391"/>
  <c r="A14" i="391"/>
  <c r="A15" i="391"/>
  <c r="A16" i="391"/>
  <c r="A17" i="391"/>
  <c r="A18" i="391"/>
  <c r="A19" i="391"/>
  <c r="A20" i="391"/>
  <c r="A21" i="391"/>
  <c r="A22" i="391"/>
  <c r="A23" i="391"/>
  <c r="A24" i="391"/>
  <c r="A25" i="391"/>
  <c r="A26" i="391"/>
  <c r="A27" i="391"/>
  <c r="A28" i="391"/>
  <c r="A29" i="391"/>
  <c r="A30" i="391"/>
  <c r="A31" i="391"/>
  <c r="A32" i="391"/>
  <c r="A33" i="391"/>
  <c r="A34" i="391"/>
  <c r="A35" i="391"/>
  <c r="A36" i="391"/>
  <c r="J35" i="391"/>
  <c r="E35" i="391"/>
  <c r="J34" i="391"/>
  <c r="E34" i="391"/>
  <c r="J33" i="391"/>
  <c r="E33" i="391"/>
  <c r="J32" i="391"/>
  <c r="E32" i="391"/>
  <c r="J31" i="391"/>
  <c r="E31" i="391"/>
  <c r="J30" i="391"/>
  <c r="E30" i="391"/>
  <c r="J29" i="391"/>
  <c r="E29" i="391"/>
  <c r="J28" i="391"/>
  <c r="E28" i="391"/>
  <c r="J27" i="391"/>
  <c r="E27" i="391"/>
  <c r="J26" i="391"/>
  <c r="E26" i="391"/>
  <c r="J25" i="391"/>
  <c r="E25" i="391"/>
  <c r="J24" i="391"/>
  <c r="E24" i="391"/>
  <c r="J23" i="391"/>
  <c r="E23" i="391"/>
  <c r="J22" i="391"/>
  <c r="E22" i="391"/>
  <c r="J21" i="391"/>
  <c r="E21" i="391"/>
  <c r="J20" i="391"/>
  <c r="E20" i="391"/>
  <c r="J19" i="391"/>
  <c r="E19" i="391"/>
  <c r="J18" i="391"/>
  <c r="E18" i="391"/>
  <c r="J17" i="391"/>
  <c r="E17" i="391"/>
  <c r="J16" i="391"/>
  <c r="E16" i="391"/>
  <c r="J13" i="391"/>
  <c r="J14" i="391"/>
  <c r="J15" i="391"/>
  <c r="E13" i="391"/>
  <c r="E14" i="391"/>
  <c r="E15" i="391"/>
  <c r="M81" i="390"/>
  <c r="M63" i="390"/>
  <c r="N81" i="390"/>
  <c r="N82" i="390"/>
  <c r="L82" i="390"/>
  <c r="M82" i="390"/>
  <c r="M67" i="390"/>
  <c r="M69" i="390"/>
  <c r="M70" i="390"/>
  <c r="I64" i="390"/>
  <c r="N67" i="390"/>
  <c r="N69" i="390"/>
  <c r="N70" i="390"/>
  <c r="P70" i="390"/>
  <c r="P69" i="390"/>
  <c r="O66" i="390"/>
  <c r="J63" i="390"/>
  <c r="P66" i="390"/>
  <c r="J64" i="390"/>
  <c r="J60" i="390"/>
  <c r="F38" i="390"/>
  <c r="F39" i="390"/>
  <c r="F40" i="390"/>
  <c r="F41" i="390"/>
  <c r="F42" i="390"/>
  <c r="F43" i="390"/>
  <c r="F44" i="390"/>
  <c r="F45" i="390"/>
  <c r="F46" i="390"/>
  <c r="F47" i="390"/>
  <c r="F48" i="390"/>
  <c r="F49" i="390"/>
  <c r="F50" i="390"/>
  <c r="F51" i="390"/>
  <c r="F52" i="390"/>
  <c r="F53" i="390"/>
  <c r="F54" i="390"/>
  <c r="F55" i="390"/>
  <c r="F56" i="390"/>
  <c r="F57" i="390"/>
  <c r="F58" i="390"/>
  <c r="F59" i="390"/>
  <c r="F60" i="390"/>
  <c r="E60" i="390"/>
  <c r="A38" i="390"/>
  <c r="A39" i="390"/>
  <c r="A40" i="390"/>
  <c r="A41" i="390"/>
  <c r="A42" i="390"/>
  <c r="A43" i="390"/>
  <c r="A44" i="390"/>
  <c r="A45" i="390"/>
  <c r="A46" i="390"/>
  <c r="A47" i="390"/>
  <c r="A48" i="390"/>
  <c r="A49" i="390"/>
  <c r="A50" i="390"/>
  <c r="A51" i="390"/>
  <c r="A52" i="390"/>
  <c r="A53" i="390"/>
  <c r="A54" i="390"/>
  <c r="A55" i="390"/>
  <c r="A56" i="390"/>
  <c r="A57" i="390"/>
  <c r="A58" i="390"/>
  <c r="A59" i="390"/>
  <c r="A60" i="390"/>
  <c r="J59" i="390"/>
  <c r="E59" i="390"/>
  <c r="J58" i="390"/>
  <c r="E58" i="390"/>
  <c r="J57" i="390"/>
  <c r="E57" i="390"/>
  <c r="J56" i="390"/>
  <c r="E56" i="390"/>
  <c r="J55" i="390"/>
  <c r="E55" i="390"/>
  <c r="J54" i="390"/>
  <c r="E54" i="390"/>
  <c r="J53" i="390"/>
  <c r="E53" i="390"/>
  <c r="J52" i="390"/>
  <c r="E52" i="390"/>
  <c r="J51" i="390"/>
  <c r="E51" i="390"/>
  <c r="J50" i="390"/>
  <c r="E50" i="390"/>
  <c r="J49" i="390"/>
  <c r="E49" i="390"/>
  <c r="J48" i="390"/>
  <c r="E48" i="390"/>
  <c r="J47" i="390"/>
  <c r="E47" i="390"/>
  <c r="J46" i="390"/>
  <c r="E46" i="390"/>
  <c r="J45" i="390"/>
  <c r="E45" i="390"/>
  <c r="J44" i="390"/>
  <c r="E44" i="390"/>
  <c r="J43" i="390"/>
  <c r="E43" i="390"/>
  <c r="J42" i="390"/>
  <c r="E42" i="390"/>
  <c r="J41" i="390"/>
  <c r="E41" i="390"/>
  <c r="J40" i="390"/>
  <c r="E40" i="390"/>
  <c r="J39" i="390"/>
  <c r="E39" i="390"/>
  <c r="J38" i="390"/>
  <c r="E38" i="390"/>
  <c r="J37" i="390"/>
  <c r="E37" i="390"/>
  <c r="J36" i="390"/>
  <c r="F14" i="390"/>
  <c r="F15" i="390"/>
  <c r="F16" i="390"/>
  <c r="F17" i="390"/>
  <c r="F18" i="390"/>
  <c r="F19" i="390"/>
  <c r="F20" i="390"/>
  <c r="F21" i="390"/>
  <c r="F22" i="390"/>
  <c r="F23" i="390"/>
  <c r="F24" i="390"/>
  <c r="F25" i="390"/>
  <c r="F26" i="390"/>
  <c r="F27" i="390"/>
  <c r="F28" i="390"/>
  <c r="F29" i="390"/>
  <c r="F30" i="390"/>
  <c r="F31" i="390"/>
  <c r="F32" i="390"/>
  <c r="F33" i="390"/>
  <c r="F34" i="390"/>
  <c r="F35" i="390"/>
  <c r="F36" i="390"/>
  <c r="E36" i="390"/>
  <c r="A14" i="390"/>
  <c r="A15" i="390"/>
  <c r="A16" i="390"/>
  <c r="A17" i="390"/>
  <c r="A18" i="390"/>
  <c r="A19" i="390"/>
  <c r="A20" i="390"/>
  <c r="A21" i="390"/>
  <c r="A22" i="390"/>
  <c r="A23" i="390"/>
  <c r="A24" i="390"/>
  <c r="A25" i="390"/>
  <c r="A26" i="390"/>
  <c r="A27" i="390"/>
  <c r="A28" i="390"/>
  <c r="A29" i="390"/>
  <c r="A30" i="390"/>
  <c r="A31" i="390"/>
  <c r="A32" i="390"/>
  <c r="A33" i="390"/>
  <c r="A34" i="390"/>
  <c r="A35" i="390"/>
  <c r="A36" i="390"/>
  <c r="J35" i="390"/>
  <c r="E35" i="390"/>
  <c r="J34" i="390"/>
  <c r="E34" i="390"/>
  <c r="J33" i="390"/>
  <c r="E33" i="390"/>
  <c r="J32" i="390"/>
  <c r="E32" i="390"/>
  <c r="J31" i="390"/>
  <c r="E31" i="390"/>
  <c r="J30" i="390"/>
  <c r="E30" i="390"/>
  <c r="J29" i="390"/>
  <c r="E29" i="390"/>
  <c r="J28" i="390"/>
  <c r="E28" i="390"/>
  <c r="J27" i="390"/>
  <c r="E27" i="390"/>
  <c r="J26" i="390"/>
  <c r="E26" i="390"/>
  <c r="J25" i="390"/>
  <c r="E25" i="390"/>
  <c r="J24" i="390"/>
  <c r="E24" i="390"/>
  <c r="J23" i="390"/>
  <c r="E23" i="390"/>
  <c r="J22" i="390"/>
  <c r="E22" i="390"/>
  <c r="J21" i="390"/>
  <c r="E21" i="390"/>
  <c r="J20" i="390"/>
  <c r="E20" i="390"/>
  <c r="J19" i="390"/>
  <c r="E19" i="390"/>
  <c r="J18" i="390"/>
  <c r="E18" i="390"/>
  <c r="J17" i="390"/>
  <c r="E17" i="390"/>
  <c r="J16" i="390"/>
  <c r="E16" i="390"/>
  <c r="J13" i="390"/>
  <c r="J14" i="390"/>
  <c r="J15" i="390"/>
  <c r="E13" i="390"/>
  <c r="E14" i="390"/>
  <c r="E15" i="390"/>
  <c r="M81" i="386"/>
  <c r="L63" i="386"/>
  <c r="M63" i="386"/>
  <c r="N81" i="386"/>
  <c r="N82" i="386"/>
  <c r="L82" i="386"/>
  <c r="M82" i="386"/>
  <c r="M67" i="386"/>
  <c r="M69" i="386"/>
  <c r="M70" i="386"/>
  <c r="I64" i="386"/>
  <c r="N67" i="386"/>
  <c r="N69" i="386"/>
  <c r="N70" i="386"/>
  <c r="P70" i="386"/>
  <c r="P69" i="386"/>
  <c r="O66" i="386"/>
  <c r="J63" i="386"/>
  <c r="P66" i="386"/>
  <c r="J64" i="386"/>
  <c r="J60" i="386"/>
  <c r="F38" i="386"/>
  <c r="F39" i="386"/>
  <c r="F40" i="386"/>
  <c r="F41" i="386"/>
  <c r="F42" i="386"/>
  <c r="F43" i="386"/>
  <c r="F44" i="386"/>
  <c r="F45" i="386"/>
  <c r="F46" i="386"/>
  <c r="F47" i="386"/>
  <c r="F48" i="386"/>
  <c r="F49" i="386"/>
  <c r="F50" i="386"/>
  <c r="F51" i="386"/>
  <c r="F52" i="386"/>
  <c r="F53" i="386"/>
  <c r="F54" i="386"/>
  <c r="F55" i="386"/>
  <c r="F56" i="386"/>
  <c r="F57" i="386"/>
  <c r="F58" i="386"/>
  <c r="F59" i="386"/>
  <c r="F60" i="386"/>
  <c r="E60" i="386"/>
  <c r="A38" i="386"/>
  <c r="A39" i="386"/>
  <c r="A40" i="386"/>
  <c r="A41" i="386"/>
  <c r="A42" i="386"/>
  <c r="A43" i="386"/>
  <c r="A44" i="386"/>
  <c r="A45" i="386"/>
  <c r="A46" i="386"/>
  <c r="A47" i="386"/>
  <c r="A48" i="386"/>
  <c r="A49" i="386"/>
  <c r="A50" i="386"/>
  <c r="A51" i="386"/>
  <c r="A52" i="386"/>
  <c r="A53" i="386"/>
  <c r="A54" i="386"/>
  <c r="A55" i="386"/>
  <c r="A56" i="386"/>
  <c r="A57" i="386"/>
  <c r="A58" i="386"/>
  <c r="A59" i="386"/>
  <c r="A60" i="386"/>
  <c r="J59" i="386"/>
  <c r="E59" i="386"/>
  <c r="J58" i="386"/>
  <c r="E58" i="386"/>
  <c r="J57" i="386"/>
  <c r="E57" i="386"/>
  <c r="J56" i="386"/>
  <c r="E56" i="386"/>
  <c r="J55" i="386"/>
  <c r="E55" i="386"/>
  <c r="J54" i="386"/>
  <c r="E54" i="386"/>
  <c r="J53" i="386"/>
  <c r="E53" i="386"/>
  <c r="J52" i="386"/>
  <c r="E52" i="386"/>
  <c r="J51" i="386"/>
  <c r="E51" i="386"/>
  <c r="J50" i="386"/>
  <c r="E50" i="386"/>
  <c r="J49" i="386"/>
  <c r="E49" i="386"/>
  <c r="J48" i="386"/>
  <c r="E48" i="386"/>
  <c r="J47" i="386"/>
  <c r="E47" i="386"/>
  <c r="J46" i="386"/>
  <c r="E46" i="386"/>
  <c r="J45" i="386"/>
  <c r="E45" i="386"/>
  <c r="J44" i="386"/>
  <c r="E44" i="386"/>
  <c r="J43" i="386"/>
  <c r="E43" i="386"/>
  <c r="J42" i="386"/>
  <c r="E42" i="386"/>
  <c r="J41" i="386"/>
  <c r="E41" i="386"/>
  <c r="J40" i="386"/>
  <c r="E40" i="386"/>
  <c r="J39" i="386"/>
  <c r="E39" i="386"/>
  <c r="J38" i="386"/>
  <c r="E38" i="386"/>
  <c r="J37" i="386"/>
  <c r="E37" i="386"/>
  <c r="J36" i="386"/>
  <c r="F14" i="386"/>
  <c r="F15" i="386"/>
  <c r="F16" i="386"/>
  <c r="F17" i="386"/>
  <c r="F18" i="386"/>
  <c r="F19" i="386"/>
  <c r="F20" i="386"/>
  <c r="F21" i="386"/>
  <c r="F22" i="386"/>
  <c r="F23" i="386"/>
  <c r="F24" i="386"/>
  <c r="F25" i="386"/>
  <c r="F26" i="386"/>
  <c r="F27" i="386"/>
  <c r="F28" i="386"/>
  <c r="F29" i="386"/>
  <c r="F30" i="386"/>
  <c r="F31" i="386"/>
  <c r="F32" i="386"/>
  <c r="F33" i="386"/>
  <c r="F34" i="386"/>
  <c r="F35" i="386"/>
  <c r="F36" i="386"/>
  <c r="E36" i="386"/>
  <c r="A14" i="386"/>
  <c r="A15" i="386"/>
  <c r="A16" i="386"/>
  <c r="A17" i="386"/>
  <c r="A18" i="386"/>
  <c r="A19" i="386"/>
  <c r="A20" i="386"/>
  <c r="A21" i="386"/>
  <c r="A22" i="386"/>
  <c r="A23" i="386"/>
  <c r="A24" i="386"/>
  <c r="A25" i="386"/>
  <c r="A26" i="386"/>
  <c r="A27" i="386"/>
  <c r="A28" i="386"/>
  <c r="A29" i="386"/>
  <c r="A30" i="386"/>
  <c r="A31" i="386"/>
  <c r="A32" i="386"/>
  <c r="A33" i="386"/>
  <c r="A34" i="386"/>
  <c r="A35" i="386"/>
  <c r="A36" i="386"/>
  <c r="J35" i="386"/>
  <c r="E35" i="386"/>
  <c r="J34" i="386"/>
  <c r="E34" i="386"/>
  <c r="J33" i="386"/>
  <c r="E33" i="386"/>
  <c r="J32" i="386"/>
  <c r="E32" i="386"/>
  <c r="J31" i="386"/>
  <c r="E31" i="386"/>
  <c r="J30" i="386"/>
  <c r="E30" i="386"/>
  <c r="J29" i="386"/>
  <c r="E29" i="386"/>
  <c r="J28" i="386"/>
  <c r="E28" i="386"/>
  <c r="J27" i="386"/>
  <c r="E27" i="386"/>
  <c r="J26" i="386"/>
  <c r="E26" i="386"/>
  <c r="J25" i="386"/>
  <c r="E25" i="386"/>
  <c r="J24" i="386"/>
  <c r="E24" i="386"/>
  <c r="J23" i="386"/>
  <c r="E23" i="386"/>
  <c r="J22" i="386"/>
  <c r="E22" i="386"/>
  <c r="J21" i="386"/>
  <c r="E21" i="386"/>
  <c r="J20" i="386"/>
  <c r="E20" i="386"/>
  <c r="J19" i="386"/>
  <c r="E19" i="386"/>
  <c r="J18" i="386"/>
  <c r="E18" i="386"/>
  <c r="J17" i="386"/>
  <c r="E17" i="386"/>
  <c r="J16" i="386"/>
  <c r="E16" i="386"/>
  <c r="J13" i="386"/>
  <c r="J14" i="386"/>
  <c r="J15" i="386"/>
  <c r="E13" i="386"/>
  <c r="E14" i="386"/>
  <c r="E15" i="386"/>
  <c r="M81" i="384"/>
  <c r="M67" i="384"/>
  <c r="M69" i="384"/>
  <c r="O66" i="384"/>
  <c r="J63" i="384"/>
  <c r="P66" i="384"/>
  <c r="L63" i="384"/>
  <c r="M63" i="384"/>
  <c r="N81" i="384"/>
  <c r="J60" i="384"/>
  <c r="E60" i="384"/>
  <c r="J59" i="384"/>
  <c r="E59" i="384"/>
  <c r="J58" i="384"/>
  <c r="E58" i="384"/>
  <c r="J57" i="384"/>
  <c r="E57" i="384"/>
  <c r="J56" i="384"/>
  <c r="E56" i="384"/>
  <c r="J55" i="384"/>
  <c r="E55" i="384"/>
  <c r="J54" i="384"/>
  <c r="E54" i="384"/>
  <c r="J53" i="384"/>
  <c r="E53" i="384"/>
  <c r="J52" i="384"/>
  <c r="E52" i="384"/>
  <c r="J51" i="384"/>
  <c r="E51" i="384"/>
  <c r="J50" i="384"/>
  <c r="E50" i="384"/>
  <c r="J49" i="384"/>
  <c r="E49" i="384"/>
  <c r="J48" i="384"/>
  <c r="E48" i="384"/>
  <c r="J47" i="384"/>
  <c r="E47" i="384"/>
  <c r="J46" i="384"/>
  <c r="E46" i="384"/>
  <c r="J45" i="384"/>
  <c r="E45" i="384"/>
  <c r="J44" i="384"/>
  <c r="E44" i="384"/>
  <c r="J43" i="384"/>
  <c r="E43" i="384"/>
  <c r="J42" i="384"/>
  <c r="E42" i="384"/>
  <c r="J41" i="384"/>
  <c r="E41" i="384"/>
  <c r="J40" i="384"/>
  <c r="E40" i="384"/>
  <c r="J39" i="384"/>
  <c r="E39" i="384"/>
  <c r="J38" i="384"/>
  <c r="F38" i="384"/>
  <c r="F39" i="384"/>
  <c r="F40" i="384"/>
  <c r="F41" i="384"/>
  <c r="F42" i="384"/>
  <c r="F43" i="384"/>
  <c r="F44" i="384"/>
  <c r="F45" i="384"/>
  <c r="F46" i="384"/>
  <c r="F47" i="384"/>
  <c r="F48" i="384"/>
  <c r="F49" i="384"/>
  <c r="F50" i="384"/>
  <c r="F51" i="384"/>
  <c r="F52" i="384"/>
  <c r="F53" i="384"/>
  <c r="F54" i="384"/>
  <c r="F55" i="384"/>
  <c r="F56" i="384"/>
  <c r="F57" i="384"/>
  <c r="F58" i="384"/>
  <c r="F59" i="384"/>
  <c r="F60" i="384"/>
  <c r="E38" i="384"/>
  <c r="A38" i="384"/>
  <c r="A39" i="384"/>
  <c r="A40" i="384"/>
  <c r="A41" i="384"/>
  <c r="A42" i="384"/>
  <c r="A43" i="384"/>
  <c r="A44" i="384"/>
  <c r="A45" i="384"/>
  <c r="A46" i="384"/>
  <c r="A47" i="384"/>
  <c r="A48" i="384"/>
  <c r="A49" i="384"/>
  <c r="A50" i="384"/>
  <c r="A51" i="384"/>
  <c r="A52" i="384"/>
  <c r="A53" i="384"/>
  <c r="A54" i="384"/>
  <c r="A55" i="384"/>
  <c r="A56" i="384"/>
  <c r="A57" i="384"/>
  <c r="A58" i="384"/>
  <c r="A59" i="384"/>
  <c r="A60" i="384"/>
  <c r="J37" i="384"/>
  <c r="E37" i="384"/>
  <c r="J36" i="384"/>
  <c r="E36" i="384"/>
  <c r="J35" i="384"/>
  <c r="E35" i="384"/>
  <c r="J34" i="384"/>
  <c r="E34" i="384"/>
  <c r="J33" i="384"/>
  <c r="E33" i="384"/>
  <c r="J32" i="384"/>
  <c r="E32" i="384"/>
  <c r="J31" i="384"/>
  <c r="E31" i="384"/>
  <c r="J30" i="384"/>
  <c r="E30" i="384"/>
  <c r="J29" i="384"/>
  <c r="E29" i="384"/>
  <c r="J28" i="384"/>
  <c r="E28" i="384"/>
  <c r="J27" i="384"/>
  <c r="E27" i="384"/>
  <c r="J26" i="384"/>
  <c r="E26" i="384"/>
  <c r="J25" i="384"/>
  <c r="E25" i="384"/>
  <c r="J24" i="384"/>
  <c r="E24" i="384"/>
  <c r="J23" i="384"/>
  <c r="E23" i="384"/>
  <c r="J22" i="384"/>
  <c r="E22" i="384"/>
  <c r="J21" i="384"/>
  <c r="E21" i="384"/>
  <c r="J20" i="384"/>
  <c r="E20" i="384"/>
  <c r="J19" i="384"/>
  <c r="E19" i="384"/>
  <c r="J18" i="384"/>
  <c r="E18" i="384"/>
  <c r="J17" i="384"/>
  <c r="E17" i="384"/>
  <c r="J16" i="384"/>
  <c r="F14" i="384"/>
  <c r="F15" i="384"/>
  <c r="F16" i="384"/>
  <c r="F17" i="384"/>
  <c r="F18" i="384"/>
  <c r="F19" i="384"/>
  <c r="F20" i="384"/>
  <c r="F21" i="384"/>
  <c r="F22" i="384"/>
  <c r="F23" i="384"/>
  <c r="F24" i="384"/>
  <c r="F25" i="384"/>
  <c r="F26" i="384"/>
  <c r="F27" i="384"/>
  <c r="F28" i="384"/>
  <c r="F29" i="384"/>
  <c r="F30" i="384"/>
  <c r="F31" i="384"/>
  <c r="F32" i="384"/>
  <c r="F33" i="384"/>
  <c r="F34" i="384"/>
  <c r="F35" i="384"/>
  <c r="F36" i="384"/>
  <c r="E16" i="384"/>
  <c r="J15" i="384"/>
  <c r="E15" i="384"/>
  <c r="J14" i="384"/>
  <c r="E14" i="384"/>
  <c r="A14" i="384"/>
  <c r="A15" i="384"/>
  <c r="A16" i="384"/>
  <c r="A17" i="384"/>
  <c r="A18" i="384"/>
  <c r="A19" i="384"/>
  <c r="A20" i="384"/>
  <c r="A21" i="384"/>
  <c r="A22" i="384"/>
  <c r="A23" i="384"/>
  <c r="A24" i="384"/>
  <c r="A25" i="384"/>
  <c r="A26" i="384"/>
  <c r="A27" i="384"/>
  <c r="A28" i="384"/>
  <c r="A29" i="384"/>
  <c r="A30" i="384"/>
  <c r="A31" i="384"/>
  <c r="A32" i="384"/>
  <c r="A33" i="384"/>
  <c r="A34" i="384"/>
  <c r="A35" i="384"/>
  <c r="A36" i="384"/>
  <c r="J13" i="384"/>
  <c r="E13" i="384"/>
  <c r="N82" i="384"/>
  <c r="L82" i="384"/>
  <c r="M70" i="384"/>
  <c r="M81" i="382"/>
  <c r="M67" i="382"/>
  <c r="M69" i="382"/>
  <c r="O66" i="382"/>
  <c r="J63" i="382"/>
  <c r="P66" i="382"/>
  <c r="L63" i="382"/>
  <c r="M63" i="382"/>
  <c r="N81" i="382"/>
  <c r="J60" i="382"/>
  <c r="E60" i="382"/>
  <c r="J59" i="382"/>
  <c r="E59" i="382"/>
  <c r="J58" i="382"/>
  <c r="E58" i="382"/>
  <c r="J57" i="382"/>
  <c r="E57" i="382"/>
  <c r="J56" i="382"/>
  <c r="E56" i="382"/>
  <c r="J55" i="382"/>
  <c r="E55" i="382"/>
  <c r="J54" i="382"/>
  <c r="E54" i="382"/>
  <c r="J53" i="382"/>
  <c r="E53" i="382"/>
  <c r="J52" i="382"/>
  <c r="E52" i="382"/>
  <c r="J51" i="382"/>
  <c r="E51" i="382"/>
  <c r="J50" i="382"/>
  <c r="E50" i="382"/>
  <c r="J49" i="382"/>
  <c r="E49" i="382"/>
  <c r="J48" i="382"/>
  <c r="E48" i="382"/>
  <c r="J47" i="382"/>
  <c r="E47" i="382"/>
  <c r="J46" i="382"/>
  <c r="E46" i="382"/>
  <c r="J45" i="382"/>
  <c r="E45" i="382"/>
  <c r="J44" i="382"/>
  <c r="E44" i="382"/>
  <c r="J43" i="382"/>
  <c r="E43" i="382"/>
  <c r="J42" i="382"/>
  <c r="E42" i="382"/>
  <c r="J41" i="382"/>
  <c r="E41" i="382"/>
  <c r="J40" i="382"/>
  <c r="E40" i="382"/>
  <c r="J39" i="382"/>
  <c r="E39" i="382"/>
  <c r="J38" i="382"/>
  <c r="F38" i="382"/>
  <c r="F39" i="382"/>
  <c r="F40" i="382"/>
  <c r="F41" i="382"/>
  <c r="F42" i="382"/>
  <c r="F43" i="382"/>
  <c r="F44" i="382"/>
  <c r="F45" i="382"/>
  <c r="F46" i="382"/>
  <c r="F47" i="382"/>
  <c r="F48" i="382"/>
  <c r="F49" i="382"/>
  <c r="F50" i="382"/>
  <c r="F51" i="382"/>
  <c r="F52" i="382"/>
  <c r="F53" i="382"/>
  <c r="F54" i="382"/>
  <c r="F55" i="382"/>
  <c r="F56" i="382"/>
  <c r="F57" i="382"/>
  <c r="F58" i="382"/>
  <c r="F59" i="382"/>
  <c r="F60" i="382"/>
  <c r="E38" i="382"/>
  <c r="A38" i="382"/>
  <c r="A39" i="382"/>
  <c r="A40" i="382"/>
  <c r="A41" i="382"/>
  <c r="A42" i="382"/>
  <c r="A43" i="382"/>
  <c r="A44" i="382"/>
  <c r="A45" i="382"/>
  <c r="A46" i="382"/>
  <c r="A47" i="382"/>
  <c r="A48" i="382"/>
  <c r="A49" i="382"/>
  <c r="A50" i="382"/>
  <c r="A51" i="382"/>
  <c r="A52" i="382"/>
  <c r="A53" i="382"/>
  <c r="A54" i="382"/>
  <c r="A55" i="382"/>
  <c r="A56" i="382"/>
  <c r="A57" i="382"/>
  <c r="A58" i="382"/>
  <c r="A59" i="382"/>
  <c r="A60" i="382"/>
  <c r="J37" i="382"/>
  <c r="E37" i="382"/>
  <c r="J36" i="382"/>
  <c r="E36" i="382"/>
  <c r="J35" i="382"/>
  <c r="E35" i="382"/>
  <c r="J34" i="382"/>
  <c r="E34" i="382"/>
  <c r="J33" i="382"/>
  <c r="E33" i="382"/>
  <c r="J32" i="382"/>
  <c r="E32" i="382"/>
  <c r="J31" i="382"/>
  <c r="E31" i="382"/>
  <c r="J30" i="382"/>
  <c r="E30" i="382"/>
  <c r="J29" i="382"/>
  <c r="E29" i="382"/>
  <c r="J28" i="382"/>
  <c r="E28" i="382"/>
  <c r="J27" i="382"/>
  <c r="E27" i="382"/>
  <c r="J26" i="382"/>
  <c r="E26" i="382"/>
  <c r="J25" i="382"/>
  <c r="E25" i="382"/>
  <c r="J24" i="382"/>
  <c r="E24" i="382"/>
  <c r="J23" i="382"/>
  <c r="E23" i="382"/>
  <c r="J22" i="382"/>
  <c r="E22" i="382"/>
  <c r="J21" i="382"/>
  <c r="E21" i="382"/>
  <c r="J20" i="382"/>
  <c r="E20" i="382"/>
  <c r="J19" i="382"/>
  <c r="E19" i="382"/>
  <c r="J18" i="382"/>
  <c r="E18" i="382"/>
  <c r="J17" i="382"/>
  <c r="E17" i="382"/>
  <c r="J16" i="382"/>
  <c r="E16" i="382"/>
  <c r="J15" i="382"/>
  <c r="E15" i="382"/>
  <c r="A14" i="382"/>
  <c r="A15" i="382"/>
  <c r="A16" i="382"/>
  <c r="A17" i="382"/>
  <c r="A18" i="382"/>
  <c r="A19" i="382"/>
  <c r="A20" i="382"/>
  <c r="A21" i="382"/>
  <c r="A22" i="382"/>
  <c r="A23" i="382"/>
  <c r="A24" i="382"/>
  <c r="A25" i="382"/>
  <c r="A26" i="382"/>
  <c r="A27" i="382"/>
  <c r="A28" i="382"/>
  <c r="A29" i="382"/>
  <c r="A30" i="382"/>
  <c r="A31" i="382"/>
  <c r="A32" i="382"/>
  <c r="A33" i="382"/>
  <c r="A34" i="382"/>
  <c r="A35" i="382"/>
  <c r="A36" i="382"/>
  <c r="J14" i="382"/>
  <c r="F14" i="382"/>
  <c r="F15" i="382"/>
  <c r="F16" i="382"/>
  <c r="F17" i="382"/>
  <c r="F18" i="382"/>
  <c r="F19" i="382"/>
  <c r="F20" i="382"/>
  <c r="F21" i="382"/>
  <c r="F22" i="382"/>
  <c r="F23" i="382"/>
  <c r="F24" i="382"/>
  <c r="F25" i="382"/>
  <c r="F26" i="382"/>
  <c r="F27" i="382"/>
  <c r="F28" i="382"/>
  <c r="F29" i="382"/>
  <c r="F30" i="382"/>
  <c r="F31" i="382"/>
  <c r="F32" i="382"/>
  <c r="F33" i="382"/>
  <c r="F34" i="382"/>
  <c r="F35" i="382"/>
  <c r="F36" i="382"/>
  <c r="E14" i="382"/>
  <c r="J13" i="382"/>
  <c r="E13" i="382"/>
  <c r="I64" i="384"/>
  <c r="M82" i="384"/>
  <c r="N82" i="382"/>
  <c r="L82" i="382"/>
  <c r="M70" i="382"/>
  <c r="M81" i="380"/>
  <c r="M63" i="380"/>
  <c r="N81" i="380"/>
  <c r="N82" i="380"/>
  <c r="N67" i="380"/>
  <c r="N69" i="380"/>
  <c r="N70" i="380"/>
  <c r="M67" i="380"/>
  <c r="M69" i="380"/>
  <c r="O66" i="380"/>
  <c r="J63" i="380"/>
  <c r="P66" i="380"/>
  <c r="J64" i="380"/>
  <c r="J60" i="380"/>
  <c r="E60" i="380"/>
  <c r="J59" i="380"/>
  <c r="E59" i="380"/>
  <c r="J58" i="380"/>
  <c r="E58" i="380"/>
  <c r="J57" i="380"/>
  <c r="E57" i="380"/>
  <c r="J56" i="380"/>
  <c r="E56" i="380"/>
  <c r="J55" i="380"/>
  <c r="E55" i="380"/>
  <c r="J54" i="380"/>
  <c r="E54" i="380"/>
  <c r="J53" i="380"/>
  <c r="E53" i="380"/>
  <c r="J52" i="380"/>
  <c r="E52" i="380"/>
  <c r="J51" i="380"/>
  <c r="E51" i="380"/>
  <c r="J50" i="380"/>
  <c r="E50" i="380"/>
  <c r="J49" i="380"/>
  <c r="E49" i="380"/>
  <c r="J48" i="380"/>
  <c r="E48" i="380"/>
  <c r="J47" i="380"/>
  <c r="E47" i="380"/>
  <c r="J46" i="380"/>
  <c r="E46" i="380"/>
  <c r="J45" i="380"/>
  <c r="E45" i="380"/>
  <c r="J44" i="380"/>
  <c r="E44" i="380"/>
  <c r="J43" i="380"/>
  <c r="E43" i="380"/>
  <c r="J42" i="380"/>
  <c r="E42" i="380"/>
  <c r="J41" i="380"/>
  <c r="E41" i="380"/>
  <c r="J40" i="380"/>
  <c r="E40" i="380"/>
  <c r="J39" i="380"/>
  <c r="E39" i="380"/>
  <c r="J38" i="380"/>
  <c r="F38" i="380"/>
  <c r="F39" i="380"/>
  <c r="F40" i="380"/>
  <c r="F41" i="380"/>
  <c r="F42" i="380"/>
  <c r="F43" i="380"/>
  <c r="F44" i="380"/>
  <c r="F45" i="380"/>
  <c r="F46" i="380"/>
  <c r="F47" i="380"/>
  <c r="F48" i="380"/>
  <c r="F49" i="380"/>
  <c r="F50" i="380"/>
  <c r="F51" i="380"/>
  <c r="F52" i="380"/>
  <c r="F53" i="380"/>
  <c r="F54" i="380"/>
  <c r="F55" i="380"/>
  <c r="F56" i="380"/>
  <c r="F57" i="380"/>
  <c r="F58" i="380"/>
  <c r="F59" i="380"/>
  <c r="F60" i="380"/>
  <c r="E38" i="380"/>
  <c r="A38" i="380"/>
  <c r="A39" i="380"/>
  <c r="A40" i="380"/>
  <c r="A41" i="380"/>
  <c r="A42" i="380"/>
  <c r="A43" i="380"/>
  <c r="A44" i="380"/>
  <c r="A45" i="380"/>
  <c r="A46" i="380"/>
  <c r="A47" i="380"/>
  <c r="A48" i="380"/>
  <c r="A49" i="380"/>
  <c r="A50" i="380"/>
  <c r="A51" i="380"/>
  <c r="A52" i="380"/>
  <c r="A53" i="380"/>
  <c r="A54" i="380"/>
  <c r="A55" i="380"/>
  <c r="A56" i="380"/>
  <c r="A57" i="380"/>
  <c r="A58" i="380"/>
  <c r="A59" i="380"/>
  <c r="A60" i="380"/>
  <c r="J37" i="380"/>
  <c r="E37" i="380"/>
  <c r="J36" i="380"/>
  <c r="E36" i="380"/>
  <c r="J35" i="380"/>
  <c r="E35" i="380"/>
  <c r="J34" i="380"/>
  <c r="E34" i="380"/>
  <c r="J33" i="380"/>
  <c r="E33" i="380"/>
  <c r="J32" i="380"/>
  <c r="E32" i="380"/>
  <c r="J31" i="380"/>
  <c r="E31" i="380"/>
  <c r="J30" i="380"/>
  <c r="E30" i="380"/>
  <c r="J29" i="380"/>
  <c r="E29" i="380"/>
  <c r="J28" i="380"/>
  <c r="E28" i="380"/>
  <c r="J27" i="380"/>
  <c r="E27" i="380"/>
  <c r="J26" i="380"/>
  <c r="E26" i="380"/>
  <c r="J25" i="380"/>
  <c r="E25" i="380"/>
  <c r="J24" i="380"/>
  <c r="E24" i="380"/>
  <c r="J23" i="380"/>
  <c r="E23" i="380"/>
  <c r="J22" i="380"/>
  <c r="E22" i="380"/>
  <c r="J21" i="380"/>
  <c r="E21" i="380"/>
  <c r="J20" i="380"/>
  <c r="E20" i="380"/>
  <c r="J19" i="380"/>
  <c r="E19" i="380"/>
  <c r="J18" i="380"/>
  <c r="E18" i="380"/>
  <c r="J17" i="380"/>
  <c r="E17" i="380"/>
  <c r="J16" i="380"/>
  <c r="E16" i="380"/>
  <c r="A14" i="380"/>
  <c r="A15" i="380"/>
  <c r="A16" i="380"/>
  <c r="A17" i="380"/>
  <c r="A18" i="380"/>
  <c r="A19" i="380"/>
  <c r="A20" i="380"/>
  <c r="A21" i="380"/>
  <c r="A22" i="380"/>
  <c r="A23" i="380"/>
  <c r="A24" i="380"/>
  <c r="A25" i="380"/>
  <c r="A26" i="380"/>
  <c r="A27" i="380"/>
  <c r="A28" i="380"/>
  <c r="A29" i="380"/>
  <c r="A30" i="380"/>
  <c r="A31" i="380"/>
  <c r="A32" i="380"/>
  <c r="A33" i="380"/>
  <c r="A34" i="380"/>
  <c r="A35" i="380"/>
  <c r="A36" i="380"/>
  <c r="J15" i="380"/>
  <c r="E15" i="380"/>
  <c r="J14" i="380"/>
  <c r="F14" i="380"/>
  <c r="F15" i="380"/>
  <c r="F16" i="380"/>
  <c r="F17" i="380"/>
  <c r="F18" i="380"/>
  <c r="F19" i="380"/>
  <c r="F20" i="380"/>
  <c r="F21" i="380"/>
  <c r="F22" i="380"/>
  <c r="F23" i="380"/>
  <c r="F24" i="380"/>
  <c r="F25" i="380"/>
  <c r="F26" i="380"/>
  <c r="F27" i="380"/>
  <c r="F28" i="380"/>
  <c r="F29" i="380"/>
  <c r="F30" i="380"/>
  <c r="F31" i="380"/>
  <c r="F32" i="380"/>
  <c r="F33" i="380"/>
  <c r="F34" i="380"/>
  <c r="F35" i="380"/>
  <c r="F36" i="380"/>
  <c r="E14" i="380"/>
  <c r="J13" i="380"/>
  <c r="E13" i="380"/>
  <c r="N67" i="384"/>
  <c r="N69" i="384"/>
  <c r="J64" i="384"/>
  <c r="I64" i="382"/>
  <c r="M82" i="382"/>
  <c r="P69" i="380"/>
  <c r="M70" i="380"/>
  <c r="P70" i="380"/>
  <c r="L82" i="380"/>
  <c r="M82" i="380"/>
  <c r="N70" i="384"/>
  <c r="P70" i="384"/>
  <c r="P69" i="384"/>
  <c r="N67" i="382"/>
  <c r="N69" i="382"/>
  <c r="J64" i="382"/>
  <c r="N70" i="382"/>
  <c r="P70" i="382"/>
  <c r="P69" i="382"/>
  <c r="N70" i="398"/>
  <c r="P70" i="398"/>
  <c r="P69" i="398"/>
  <c r="I64" i="396"/>
  <c r="M82" i="396"/>
  <c r="M82" i="394"/>
  <c r="I64" i="394"/>
  <c r="N67" i="396"/>
  <c r="N69" i="396"/>
  <c r="J64" i="396"/>
  <c r="N67" i="394"/>
  <c r="N69" i="394"/>
  <c r="J64" i="394"/>
  <c r="N70" i="396"/>
  <c r="P70" i="396"/>
  <c r="P69" i="396"/>
  <c r="N70" i="394"/>
  <c r="P70" i="394"/>
  <c r="P69" i="394"/>
  <c r="N67" i="423"/>
  <c r="N69" i="423"/>
  <c r="J64" i="423"/>
  <c r="M82" i="422"/>
  <c r="I64" i="422"/>
  <c r="N70" i="423"/>
  <c r="P70" i="423"/>
  <c r="P69" i="423"/>
  <c r="N67" i="422"/>
  <c r="N69" i="422"/>
  <c r="J64" i="422"/>
  <c r="N70" i="422"/>
  <c r="P70" i="422"/>
  <c r="P69" i="422"/>
  <c r="N67" i="430"/>
  <c r="N69" i="430"/>
  <c r="J64" i="430"/>
  <c r="M82" i="427"/>
  <c r="I64" i="427"/>
  <c r="N70" i="430"/>
  <c r="P70" i="430"/>
  <c r="P69" i="430"/>
  <c r="N67" i="427"/>
  <c r="N69" i="427"/>
  <c r="J64" i="427"/>
  <c r="N70" i="427"/>
  <c r="P70" i="427"/>
  <c r="P69" i="427"/>
  <c r="N70" i="438" l="1"/>
  <c r="P70" i="438" s="1"/>
  <c r="P69" i="438"/>
  <c r="N67" i="436"/>
  <c r="N69" i="436" s="1"/>
  <c r="J64" i="436"/>
  <c r="M82" i="434"/>
  <c r="I64" i="434"/>
  <c r="N70" i="436" l="1"/>
  <c r="P70" i="436" s="1"/>
  <c r="P69" i="436"/>
  <c r="N67" i="434"/>
  <c r="N69" i="434" s="1"/>
  <c r="J64" i="434"/>
  <c r="N70" i="434" l="1"/>
  <c r="P70" i="434" s="1"/>
  <c r="P69" i="434"/>
</calcChain>
</file>

<file path=xl/sharedStrings.xml><?xml version="1.0" encoding="utf-8"?>
<sst xmlns="http://schemas.openxmlformats.org/spreadsheetml/2006/main" count="5201" uniqueCount="304">
  <si>
    <t xml:space="preserve">                TELANGANA STATE POWER GENERATION CORPORATION Ltd.                           </t>
  </si>
  <si>
    <t>Reserve shutdown</t>
  </si>
  <si>
    <t>KOTHAGUDEM THERMAL POWER STATION - STAGE V, PALONCHA</t>
  </si>
  <si>
    <t>Load reduction/Unit Interruption</t>
  </si>
  <si>
    <t>DECLARATION OF AVAILABILITY BY GENERATORS</t>
  </si>
  <si>
    <t>To</t>
  </si>
  <si>
    <t>Chief Engineer (SLDC), TSTransco, Hyderabad.</t>
  </si>
  <si>
    <t>Name of Power Station along with contact details including e-mail ID</t>
  </si>
  <si>
    <t>Chief Engineer,Operation &amp; Maintenance,KTPS V &amp;VI stages,Ph: 9490610705, Off: Ph: 08744-255275, off: FAX: 08744-255272, E-Mail: ce.ktps5@tsgenco.co.in,ktps5.deep@tsgenco.co.in</t>
  </si>
  <si>
    <t>Installed capacity</t>
  </si>
  <si>
    <t>2 X 250  MW</t>
  </si>
  <si>
    <t>Message No.</t>
  </si>
  <si>
    <t>KTPS-V/R0</t>
  </si>
  <si>
    <t>Date &amp; Time of Declaration</t>
  </si>
  <si>
    <t>Details of Previous Declaration</t>
  </si>
  <si>
    <t>Block No.</t>
  </si>
  <si>
    <t>Time</t>
  </si>
  <si>
    <t>U9</t>
  </si>
  <si>
    <t>U10</t>
  </si>
  <si>
    <t xml:space="preserve">Declared Availability Ex-Bus (MW) </t>
  </si>
  <si>
    <t>00:00-00:15</t>
  </si>
  <si>
    <t>12:00-12:15</t>
  </si>
  <si>
    <t>00:15-00:30</t>
  </si>
  <si>
    <t>12:15-12:30</t>
  </si>
  <si>
    <t>00:30-00:45</t>
  </si>
  <si>
    <t>12:30-12:45</t>
  </si>
  <si>
    <t>00:45-01:00</t>
  </si>
  <si>
    <t>12:45-13:00</t>
  </si>
  <si>
    <t>01:00-01:15</t>
  </si>
  <si>
    <t>13:00-13:15</t>
  </si>
  <si>
    <t>01:15-01:30</t>
  </si>
  <si>
    <t>13:15-13:30</t>
  </si>
  <si>
    <t>01:30-01:45</t>
  </si>
  <si>
    <t>13:30-13:45</t>
  </si>
  <si>
    <t>01:45-02:00</t>
  </si>
  <si>
    <t>13:45-14:00</t>
  </si>
  <si>
    <t>02:00-02:15</t>
  </si>
  <si>
    <t>14:00-14:15</t>
  </si>
  <si>
    <t>02:15-02:30</t>
  </si>
  <si>
    <t>14:15-14:30</t>
  </si>
  <si>
    <t>02:30-02:45</t>
  </si>
  <si>
    <t>14:30-14:45</t>
  </si>
  <si>
    <t>02:45-03:00</t>
  </si>
  <si>
    <t>14:45-15:00</t>
  </si>
  <si>
    <t>03:00-03:15</t>
  </si>
  <si>
    <t>15:00-15:15</t>
  </si>
  <si>
    <t>03:15-03:30</t>
  </si>
  <si>
    <t>15:15-15:30</t>
  </si>
  <si>
    <t>03:30-03:45</t>
  </si>
  <si>
    <t>15:30-15:45</t>
  </si>
  <si>
    <t>03:45-04:00</t>
  </si>
  <si>
    <t>15:45-16:00</t>
  </si>
  <si>
    <t>04:00-04:15</t>
  </si>
  <si>
    <t>16:00-16:15</t>
  </si>
  <si>
    <t>04:15-04:30</t>
  </si>
  <si>
    <t>16:15-16:30</t>
  </si>
  <si>
    <t>04:30-04:45</t>
  </si>
  <si>
    <t>16:30-16:45</t>
  </si>
  <si>
    <t>04:45-05:00</t>
  </si>
  <si>
    <t>16:45-17:00</t>
  </si>
  <si>
    <t>05:00-05:15</t>
  </si>
  <si>
    <t>17:00-17:15</t>
  </si>
  <si>
    <t>05:15-05:30</t>
  </si>
  <si>
    <t>17:15-17:30</t>
  </si>
  <si>
    <t>05:30-05:45</t>
  </si>
  <si>
    <t>17:30-17:45</t>
  </si>
  <si>
    <t>05:45-06:00</t>
  </si>
  <si>
    <t>17:45-18:00</t>
  </si>
  <si>
    <t>06:00-06:15</t>
  </si>
  <si>
    <t>18:00-18:15</t>
  </si>
  <si>
    <t>06:15-06:30</t>
  </si>
  <si>
    <t>18:15-18:30</t>
  </si>
  <si>
    <t>06:30-06:45</t>
  </si>
  <si>
    <t>18:30-18:45</t>
  </si>
  <si>
    <t>06:45-07:00</t>
  </si>
  <si>
    <t>18:45-19:00</t>
  </si>
  <si>
    <t>07:00-07:15</t>
  </si>
  <si>
    <t>19:00-19:15</t>
  </si>
  <si>
    <t>07:15-07:30</t>
  </si>
  <si>
    <t>19:15-19:30</t>
  </si>
  <si>
    <t>07:30-07:45</t>
  </si>
  <si>
    <t>19:30-19:45</t>
  </si>
  <si>
    <t>07:45-08:00</t>
  </si>
  <si>
    <t>19:45-20:00</t>
  </si>
  <si>
    <t>08:00-08:15</t>
  </si>
  <si>
    <t>20:00-20:15</t>
  </si>
  <si>
    <t>08:15-08:30</t>
  </si>
  <si>
    <t>20:15-20:30</t>
  </si>
  <si>
    <t>08:30-08:45</t>
  </si>
  <si>
    <t>20:30-20:45</t>
  </si>
  <si>
    <t>08:45-09:00</t>
  </si>
  <si>
    <t>20:45-21:00</t>
  </si>
  <si>
    <t>09:00-09:15</t>
  </si>
  <si>
    <t>21:00-21:15</t>
  </si>
  <si>
    <t>09:15-09:30</t>
  </si>
  <si>
    <t>21:15-21:30</t>
  </si>
  <si>
    <t>09:30-09:45</t>
  </si>
  <si>
    <t>21:30-21:45</t>
  </si>
  <si>
    <t>09:45-10:00</t>
  </si>
  <si>
    <t>21:45-22:00</t>
  </si>
  <si>
    <t>10:00-10:15</t>
  </si>
  <si>
    <t>22:00-22:15</t>
  </si>
  <si>
    <t>10:15-10:30</t>
  </si>
  <si>
    <t>22:15-22:30</t>
  </si>
  <si>
    <t>10:30-10:45</t>
  </si>
  <si>
    <t>22:30-22:45</t>
  </si>
  <si>
    <t>10:45-11:00</t>
  </si>
  <si>
    <t>22:45-23:00</t>
  </si>
  <si>
    <t>11:00-11:15</t>
  </si>
  <si>
    <t>23:00-23:15</t>
  </si>
  <si>
    <t>11:15-11:30</t>
  </si>
  <si>
    <t>23:15-23:30</t>
  </si>
  <si>
    <t>11:30-11:45</t>
  </si>
  <si>
    <t>23:30-23:45</t>
  </si>
  <si>
    <t>11:45-12:00</t>
  </si>
  <si>
    <t>23:45-24:00</t>
  </si>
  <si>
    <t>Lower Limit to which station  can be backed- Down (Ex-Bus)</t>
  </si>
  <si>
    <t xml:space="preserve"> 162 MW / Unit Ex-Bus (without resorting to oil support)</t>
  </si>
  <si>
    <t>U#09</t>
  </si>
  <si>
    <t>U#10</t>
  </si>
  <si>
    <t>KTPS V</t>
  </si>
  <si>
    <t>Mail to : ce.sldc@tstransco.in</t>
  </si>
  <si>
    <t>APC</t>
  </si>
  <si>
    <t>%APC</t>
  </si>
  <si>
    <t xml:space="preserve"> </t>
  </si>
  <si>
    <t>Authorised signatory</t>
  </si>
  <si>
    <t>IX</t>
  </si>
  <si>
    <t>X</t>
  </si>
  <si>
    <t>V Stage</t>
  </si>
  <si>
    <t>Deviation</t>
  </si>
  <si>
    <t>RSD</t>
  </si>
  <si>
    <t>210+183</t>
  </si>
  <si>
    <t xml:space="preserve">                                             Availability declaration  for the date: 01.09.2020</t>
  </si>
  <si>
    <t>31.08.2020 and 11:45:00  (Time in 24 Hrs Format)</t>
  </si>
  <si>
    <t>U#09 of KTPS V stage hand tripped at 14:42 hrs. on 29.08.2020 for attending rectification works pertaining to Main turbine in the purview of M/s.BHEL. The unit is expected to be on bars with in 36 hours from the actual time of tripping,but the problem is not yet rectified.</t>
  </si>
  <si>
    <t>Load back down on 30.08.2020: U#10: 01:15 hrs to 03:15 hrs (204 MW to 162 MW) &amp; 07:40 hrs to 18:40 (204 MW to 162 MW)</t>
  </si>
  <si>
    <t>Generation (in MU) on 30.08.2020</t>
  </si>
  <si>
    <t>Load backed -Down (in MU) on 30.08.2020</t>
  </si>
  <si>
    <t xml:space="preserve">                                             Availability declaration  for the date: 02.09.2020</t>
  </si>
  <si>
    <t>01.09.2020 and 09:45:00  (Time in 24 Hrs Format)</t>
  </si>
  <si>
    <t>Generation (in MU) on 31.08.2020</t>
  </si>
  <si>
    <t>Load backed -Down (in MU) on 31.08.2020</t>
  </si>
  <si>
    <t>Load back down on 31.08.2020: 10:45 hrs to 12:45 hrs (186 MW to 162 MW) &amp; 17:20 hrs to 18:05 (202 MW to 162 MW)</t>
  </si>
  <si>
    <t xml:space="preserve">                                             Availability declaration  for the date: 03.09.2020</t>
  </si>
  <si>
    <t>02.09.2020 and 10:15:00  (Time in 24 Hrs Format)</t>
  </si>
  <si>
    <t>Generation (in MU) on 01.09.2020</t>
  </si>
  <si>
    <t>Load backed -Down (in MU) on 01.09.2020</t>
  </si>
  <si>
    <t>Load back down on 01.09.2020: 09:15 hrs to 10:35 hrs (204 MW to 163 MW) &amp; 17:10 hrs to 18:50 (198 MW to 163 MW)</t>
  </si>
  <si>
    <t>KTPS-V/R1</t>
  </si>
  <si>
    <t>U#09 of KTPS V stage hand tripped at 14:42 hrs. on 29.08.2020 for attending rectification works pertaining to Main turbine in the purview of M/s.BHEL. The unit is expected to be on bars with in 48 hours from the actual time of tripping, however the root cause of the problem is yet to be identified and necessary rectyifications works shall be carried out.</t>
  </si>
  <si>
    <t xml:space="preserve">                                             Availability declaration  for the date: 04.09.2020</t>
  </si>
  <si>
    <t>Generation (in MU) on 02.09.2020</t>
  </si>
  <si>
    <t>Load backed -Down (in MU) on 02.09.2020</t>
  </si>
  <si>
    <t>Load back down on 02.09.2020: 06:20 hrs to 07:10 hrs (208 MW to 162 MW) &amp; 13:30 hrs to 21:30 (208 MW to 163 MW)</t>
  </si>
  <si>
    <t>03.09.2020 and 10:55:00  (Time in 24 Hrs Format)</t>
  </si>
  <si>
    <t>U#09 of KTPS V stage hand tripped at 14:42 hrs. on 29.08.2020 for attending rectification works pertaining to Main turbine in the purview of M/s.BHEL. The unit is expected to be on bars with in 48 hours from the actual time of tripping,but the problem is not yet rectified.</t>
  </si>
  <si>
    <t xml:space="preserve">                                             Availability declaration  for the date: 05.09.2020</t>
  </si>
  <si>
    <t>Generation (in MU) on 03.09.2020</t>
  </si>
  <si>
    <t>Load backed -Down (in MU) on 03.09.2020</t>
  </si>
  <si>
    <t xml:space="preserve">Load back down on 03.09.2020: 06:35 hrs to 14:20 hrs (210 MW to 162 MW) </t>
  </si>
  <si>
    <t>04.09.2020 and 11:15:00  (Time in 24 Hrs Format)</t>
  </si>
  <si>
    <t xml:space="preserve">                                             Availability declaration  for the date: 06.09.2020</t>
  </si>
  <si>
    <t>05.09.2020 and 14:30:00  (Time in 24 Hrs Format)</t>
  </si>
  <si>
    <t>Load back down on 04.09.2020: ----</t>
  </si>
  <si>
    <t>Generation (in MU) on 04.09.2020</t>
  </si>
  <si>
    <t>Load backed -Down (in MU) on 04.09.2020</t>
  </si>
  <si>
    <t xml:space="preserve">                                             Availability declaration  for the date: 07.09.2020</t>
  </si>
  <si>
    <t>Load back down on 05.09.2020: ----</t>
  </si>
  <si>
    <t>Generation (in MU) on 05.09.2020</t>
  </si>
  <si>
    <t>Load backed -Down (in MU) on 05.09.2020</t>
  </si>
  <si>
    <t>06.09.2020 and 08:55:00  (Time in 24 Hrs Format)</t>
  </si>
  <si>
    <t xml:space="preserve">U#09 of KTPS V stage hand tripped at 17:37 hrs. on 03.09.2020 for attending  rectification works pertaining to Main turbine high shaft vibrations in the purview of M/s.BHEL. </t>
  </si>
  <si>
    <t>U#09 of KTPS V stage hand tripped at 17:37 hrs. on 03.09.2020 for attending  rectification works pertaining to Main turbine high shaft vibrations in the purview of M/s.BHEL.</t>
  </si>
  <si>
    <t xml:space="preserve">                                             Availability declaration  for the date: 08.09.2020</t>
  </si>
  <si>
    <t>07.09.2020 and 08:25:00  (Time in 24 Hrs Format)</t>
  </si>
  <si>
    <t>Generation (in MU) on 06.09.2020</t>
  </si>
  <si>
    <t>Load backed -Down (in MU) on 06.09.2020</t>
  </si>
  <si>
    <t>Load back down on 06.09.2020: 07:45 hrs to 11:10 hrs (208 MW to 162 MW) &amp; 18:20 hrs to 22:15 hrs (208 MW to 163 MW)</t>
  </si>
  <si>
    <t>KTPS-V/R2</t>
  </si>
  <si>
    <t>07.09.2020 and 08:30:00  (Time in 24 Hrs Format)</t>
  </si>
  <si>
    <t xml:space="preserve">                                             Availability declaration  for the date: 09.09.2020</t>
  </si>
  <si>
    <t>Generation (in MU) on 07.09.2020</t>
  </si>
  <si>
    <t>Load backed -Down (in MU) on 07.09.2020</t>
  </si>
  <si>
    <t xml:space="preserve">Load back down on 07.09.2020: 00:50 hrs to 04:55 hrs (208 MW to 162 MW) </t>
  </si>
  <si>
    <t>08.09.2020 and 10:05:00  (Time in 24 Hrs Format)</t>
  </si>
  <si>
    <t xml:space="preserve">                                             Availability declaration  for the date: 10.09.2020</t>
  </si>
  <si>
    <t>Generation (in MU) on 08.09.2020</t>
  </si>
  <si>
    <t>Load backed -Down (in MU) on 08.09.2020</t>
  </si>
  <si>
    <t xml:space="preserve">Load back down on 08.09.2020: 17:05 hrs to 17:45 hrs (205 MW to 162 MW) </t>
  </si>
  <si>
    <t>09.09.2020 and 08:35:00  (Time in 24 Hrs Format)</t>
  </si>
  <si>
    <t>09.09.2020 and 09:35:00  (Time in 24 Hrs Format)</t>
  </si>
  <si>
    <t xml:space="preserve">                                             Availability declaration  for the date: 11.09.2020</t>
  </si>
  <si>
    <t>10.09.2020 and 09:55:00  (Time in 24 Hrs Format)</t>
  </si>
  <si>
    <t>Generation (in MU) on 09.09.2020</t>
  </si>
  <si>
    <t>Load backed -Down (in MU) on 09.09.2020</t>
  </si>
  <si>
    <t>Load back down on 09.09.2020:  12:35 hrs to 14:05 hrs (213 MW to  163 MW), 17:00 hrs to 17:50 hrs (209 MW to  163 MW), 21:00 hrs to 21:35 hrs (210 MW to  163 MW)</t>
  </si>
  <si>
    <t>11.09.2020 and 10:15:00  (Time in 24 Hrs Format)</t>
  </si>
  <si>
    <t>Generation (in MU) on 10.09.2020</t>
  </si>
  <si>
    <t>Load backed -Down (in MU) on 10.09.2020</t>
  </si>
  <si>
    <t>Load back down on 10.09.2020:  06:05 hrs to 06:55 hrs (208 MW to  162 MW) &amp; 13:40 hrs to 24:00 hrs (211 MW to  163 MW)</t>
  </si>
  <si>
    <t xml:space="preserve">                                             Availability declaration  for the date: 12.09.2020</t>
  </si>
  <si>
    <t xml:space="preserve">                                             Availability declaration  for the date: 13.09.2020</t>
  </si>
  <si>
    <t>Generation (in MU) on 11.09.2020</t>
  </si>
  <si>
    <t>Load backed -Down (in MU) on 11.09.2020</t>
  </si>
  <si>
    <t>Load back down on 11.09.2020:  00:00 hrs to 24:00 hrs (211 MW to  163 MW)</t>
  </si>
  <si>
    <t>12.09.2020 and 08:15:00  (Time in 24 Hrs Format)</t>
  </si>
  <si>
    <t xml:space="preserve">                                             Availability declaration  for the date: 14.09.2020</t>
  </si>
  <si>
    <t>Generation (in MU) on 12.09.2020</t>
  </si>
  <si>
    <t>Load backed -Down (in MU) on 12.09.2020</t>
  </si>
  <si>
    <t>Load back down on 12.09.2020:  00:00 hrs to 18:30 hrs (211 MW to  163 MW) &amp; 22:50 hrs to 24:00 hrs (206 MW to 162 MW)</t>
  </si>
  <si>
    <t>13.09.2020 and 10:25:00  (Time in 24 Hrs Format)</t>
  </si>
  <si>
    <t xml:space="preserve">                                             Availability declaration  for the date: 15.09.2020</t>
  </si>
  <si>
    <t>Generation (in MU) on 13.09.2020</t>
  </si>
  <si>
    <t>Load backed -Down (in MU) on 13.09.2020</t>
  </si>
  <si>
    <t>Load back down on 13.09.2020:  00:00 hrs to 24:00 hrs (206 MW to 162 MW)</t>
  </si>
  <si>
    <t>U#09 of KTPS V stage hand tripped at 17:37 hrs. on 03.09.2020 for attending  rectification works pertaining to Main turbine high shaft vibrations in the purview of M/s.BHEL. After carrying out necessary rectification works,U#09 boiler flahsed at 23:55 hrs. on 13.09.2020 and unit synchronised to Grid at 02:34 hrs. on 14.09.2020.</t>
  </si>
  <si>
    <t xml:space="preserve">Note: U#09 load is restricted to 210 MW (at Generator) in order to monitor turbine shaft vibrations </t>
  </si>
  <si>
    <t>14.09.2020 and 11:15:00  (Time in 24 Hrs Format)</t>
  </si>
  <si>
    <t xml:space="preserve">                                             Availability declaration  for the date: 16.09.2020</t>
  </si>
  <si>
    <t>15.09.2020 and 09:35:00  (Time in 24 Hrs Format)</t>
  </si>
  <si>
    <t>Generation (in MU) on 14.09.2020</t>
  </si>
  <si>
    <t>Load backed -Down (in MU) on 14.09.2020</t>
  </si>
  <si>
    <t>Load back down on 14.09.2020 (U#10): 00:00 hrs to 18:40 hrs (206 MW to 162 MW) &amp; 22:10 hrs to 24:00 hrs (220 MW to 162 MW)</t>
  </si>
  <si>
    <t xml:space="preserve">                                             Availability declaration  for the date: 17.09.2020</t>
  </si>
  <si>
    <t>Generation (in MU) on 15.09.2020</t>
  </si>
  <si>
    <t>Load backed -Down (in MU) on 15.09.2020</t>
  </si>
  <si>
    <t>Load back down on 15.09.2020 (U#10): 00:00 hrs to 17:15 hrs (220 MW to 162 MW) &amp; 20:05 hrs. 24:00 hrs (200 MW to 163 MW)</t>
  </si>
  <si>
    <t>16.09.2020 and 10:00:00  (Time in 24 Hrs Format)</t>
  </si>
  <si>
    <t xml:space="preserve">                                             Availability declaration  for the date: 18.09.2020</t>
  </si>
  <si>
    <t>Generation (in MU) on 16.09.2020</t>
  </si>
  <si>
    <t>Load backed -Down (in MU) on 16.09.2020</t>
  </si>
  <si>
    <t>U#10 of KTPS V Stage hand tripped at 14:29 hrs. on 16.09.2020 and kept under reserve shutdown as per the instructions of SLDC, Telangana in view of low demand due to heavy rains vide Fax message No.074, dated 16.09.2020.</t>
  </si>
  <si>
    <t>Load back down on 16.09.2020 (U#10): 00:00 hrs. to 14:29 hrs. (200 MW to 163 MW)</t>
  </si>
  <si>
    <t>17.09.2020 and 10:05:00  (Time in 24 Hrs Format)</t>
  </si>
  <si>
    <t>U#09 of KTPS V Stage hand tripped at 12:10 hrs. on 15.09.2020 and kept under reserve shutdown as per the instructions of SLDC, Telangana in view of low demand due to heavy rains vide Fax message No.073, dated 15.09.2020.</t>
  </si>
  <si>
    <t xml:space="preserve">                                             Availability declaration  for the date: 19.09.2020</t>
  </si>
  <si>
    <t>18.09.2020 and 10:05:00  (Time in 24 Hrs Format)</t>
  </si>
  <si>
    <t>Generation (in MU) on 17.09.2020</t>
  </si>
  <si>
    <t>Load backed -Down (in MU) on 17.09.2020</t>
  </si>
  <si>
    <t>Load back down on 17.09.2020 : ----</t>
  </si>
  <si>
    <t xml:space="preserve">                                             Availability declaration  for the date: 20.09.2020</t>
  </si>
  <si>
    <t>19.09.2020 and 08:15:00  (Time in 24 Hrs Format)</t>
  </si>
  <si>
    <t>Generation (in MU) on 18.09.2020</t>
  </si>
  <si>
    <t>Load backed -Down (in MU) on 18.09.2020</t>
  </si>
  <si>
    <t>Load back down on 18.09.2020 : ----</t>
  </si>
  <si>
    <t>19.09.2020 and 16:35:00  (Time in 24 Hrs Format)</t>
  </si>
  <si>
    <t xml:space="preserve">                                             Availability declaration  for the date: 21.09.2020</t>
  </si>
  <si>
    <t>20.09.2020 and 08:25:00  (Time in 24 Hrs Format)</t>
  </si>
  <si>
    <t>Load back down on 19.09.2020 : ----</t>
  </si>
  <si>
    <t>Generation (in MU) on 19.09.2020</t>
  </si>
  <si>
    <t>Load backed -Down (in MU) on 19.09.2020</t>
  </si>
  <si>
    <t xml:space="preserve">                                             Availability declaration  for the date: 22.09.2020</t>
  </si>
  <si>
    <t>21.09.2020 and 09:35:00  (Time in 24 Hrs Format)</t>
  </si>
  <si>
    <t>Generation (in MU) on 20.09.2020</t>
  </si>
  <si>
    <t>Load backed -Down (in MU) on 20.09.2020</t>
  </si>
  <si>
    <t>Load back down on 20.09.2020 : ----</t>
  </si>
  <si>
    <t xml:space="preserve">                                             Availability declaration  for the date: 23.09.2020</t>
  </si>
  <si>
    <t>22.09.2020 and 09:35:00  (Time in 24 Hrs Format)</t>
  </si>
  <si>
    <t>Generation (in MU) on 21.09.2020</t>
  </si>
  <si>
    <t>Load backed -Down (in MU) on 21.09.2020</t>
  </si>
  <si>
    <t>Load back down on 21.09.2020 : ----</t>
  </si>
  <si>
    <t xml:space="preserve">                                             Availability declaration  for the date: 24.09.2020</t>
  </si>
  <si>
    <t>23.09.2020 and 10:35:00  (Time in 24 Hrs Format)</t>
  </si>
  <si>
    <t>Load back down on 22.09.2020 : ----</t>
  </si>
  <si>
    <t>Generation (in MU) on 22.09.2020</t>
  </si>
  <si>
    <t>Load backed -Down (in MU) on 22.09.2020</t>
  </si>
  <si>
    <t xml:space="preserve">                                             Availability declaration  for the date: 25.09.2020</t>
  </si>
  <si>
    <t>Load back down on 23.09.2020 : ----</t>
  </si>
  <si>
    <t>Generation (in MU) on 23.09.2020</t>
  </si>
  <si>
    <t>Load backed -Down (in MU) on 23.09.2020</t>
  </si>
  <si>
    <t xml:space="preserve">                                             Availability declaration  for the date: 26.09.2020</t>
  </si>
  <si>
    <t>25.09.2020 and 10:45:00  (Time in 24 Hrs Format)</t>
  </si>
  <si>
    <t>Generation (in MU) on 24.09.2020</t>
  </si>
  <si>
    <t>Load backed -Down (in MU) on 24.09.2020</t>
  </si>
  <si>
    <t>Load back down on 24.09.2020 : ----</t>
  </si>
  <si>
    <t>U#10 boiler of KTPS V Stage  flashed at 21:43 hrs. on 24.09.2020 vide Fax message No.077 as per the instructions of SLDC, Telangana and synchronised to Grid at 04:22 hrs. on 25.09.2020.</t>
  </si>
  <si>
    <t>Vide Fax message No.078, dated 24.09.2020, SLDC telangana has requested to lightup U#09 which is under Reserve shutdown. However,  keeping in view of persistent high Turbine shaft vibrations, the management in consultation with M/s.BHEL decided to thoroughly inspect Turbine bearings so as to limit high shaft vibrations. Hence, U#09 shall be continued to be under forced shutdown from 19:55 hrs. on 24.09.2020 on wards. Any further developments in this regard (U#09 availability) shall be intimated soon.</t>
  </si>
  <si>
    <t xml:space="preserve">                                             Availability declaration  for the date: 27.09.2020</t>
  </si>
  <si>
    <t>26.09.2020 and 10:15:00  (Time in 24 Hrs Format)</t>
  </si>
  <si>
    <t>Generation (in MU) on 25.09.2020</t>
  </si>
  <si>
    <t>Load backed -Down (in MU) on 25.09.2020</t>
  </si>
  <si>
    <t>Load back down on 25.09.2020 : 11:45 hrs to 15:00 hrs (208 MW to 163 MW),18:50 hrs to 19:35 hrs (205 MW to 163 MW) &amp; 21:40 hrs to 24:00 hrs (201 MW to 163 MW)</t>
  </si>
  <si>
    <t xml:space="preserve">                                             Availability declaration  for the date: 28.09.2020</t>
  </si>
  <si>
    <t>Generation (in MU) on 26.09.2020</t>
  </si>
  <si>
    <t>Load backed -Down (in MU) on 26.09.2020</t>
  </si>
  <si>
    <t>Load back down on 26.09.2020 :  00:00 hrs to 24:00 hrs (201 MW to 163 MW)</t>
  </si>
  <si>
    <t>27.09.2020 and 10:45:00  (Time in 24 Hrs Format)</t>
  </si>
  <si>
    <t xml:space="preserve">                                             Availability declaration  for the date: 29.09.2020</t>
  </si>
  <si>
    <t>28.09.2020 and 10:15:00  (Time in 24 Hrs Format)</t>
  </si>
  <si>
    <t>Load back down on 27.09.2020 :  00:00 hrs to 24:00 hrs (201 MW to 163 MW)</t>
  </si>
  <si>
    <t>Generation (in MU) on 27.09.2020</t>
  </si>
  <si>
    <t>Load backed -Down (in MU) on 27.09.2020</t>
  </si>
  <si>
    <t xml:space="preserve">                                             Availability declaration  for the date: 30.09.2020</t>
  </si>
  <si>
    <t>Generation (in MU) on 28.09.2020</t>
  </si>
  <si>
    <t>Load backed -Down (in MU) on 28.09.2020</t>
  </si>
  <si>
    <t>Load back down on 28.09.2020 :  00:00 hrs to 17:55 hrs (201 MW to 163 MW) &amp; 22:10 hrs to 24:00 hrs (204 MW to 163 MW)</t>
  </si>
  <si>
    <t>29.09.2020 and 10:05:00  (Time in 24 Hrs Format)</t>
  </si>
  <si>
    <t>30.09.2020 and 09:45:00  (Time in 24 Hrs Format)</t>
  </si>
  <si>
    <t>U#10 of kTPS V Stage hand tripped at 16:22 hrs. on 29.09.2020 due to boiler tube failure at "Economiser Zone". Necessary rectification works are under progress and the unit is expected to be on Bars with in 24 hours from the time of unit tripping.</t>
  </si>
  <si>
    <t>01.10.2020 and 09:45:00  (Time in 24 Hrs Format)</t>
  </si>
  <si>
    <t>U#10 of kTPS V Stage is available for boiler lightup after carrying out necessary rectification works from 10:30 hrs. on 30.09.2020. Vide fax message no.81, dated 30.09.2020, U#10 is kept under reserve shutdown as per the instructions of SLDC, Telangana in view of low demand and full hydel generation.</t>
  </si>
  <si>
    <t>Average</t>
  </si>
  <si>
    <t>Day Average</t>
  </si>
  <si>
    <t>Month Average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</si>
</sst>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400]h:mm:ss\ AM/PM"/>
    <numFmt numFmtId="165" formatCode="0.000"/>
    <numFmt numFmtId="166" formatCode="0.0000"/>
  </numFmts>
  <fonts count="24" x14ac:knownFonts="1">
    <font>
      <sz val="11"/>
      <color theme="1"/>
      <name val="Calibri"/>
      <family val="2"/>
      <scheme val="minor"/>
    </font>
    <font>
      <sz val="11"/>
      <color rgb="FF000000"/>
      <name val="Calibri"/>
      <family val="2"/>
    </font>
    <font>
      <b/>
      <i/>
      <sz val="18"/>
      <color rgb="FF000000"/>
      <name val="Book Antiqua"/>
      <family val="1"/>
    </font>
    <font>
      <i/>
      <sz val="11"/>
      <name val="Book Antiqua"/>
      <family val="1"/>
    </font>
    <font>
      <i/>
      <sz val="11"/>
      <color rgb="FF000000"/>
      <name val="Book Antiqua"/>
      <family val="1"/>
    </font>
    <font>
      <i/>
      <sz val="14"/>
      <color rgb="FF000000"/>
      <name val="Book Antiqua"/>
      <family val="1"/>
    </font>
    <font>
      <b/>
      <i/>
      <sz val="14"/>
      <color rgb="FFFF0000"/>
      <name val="Book Antiqua"/>
      <family val="1"/>
    </font>
    <font>
      <b/>
      <i/>
      <sz val="11"/>
      <color rgb="FF000000"/>
      <name val="Book Antiqua"/>
      <family val="1"/>
    </font>
    <font>
      <b/>
      <i/>
      <sz val="11"/>
      <color rgb="FFFF0000"/>
      <name val="Book Antiqua"/>
      <family val="1"/>
    </font>
    <font>
      <sz val="11"/>
      <color rgb="FF000000"/>
      <name val="Times New Roman"/>
      <family val="1"/>
    </font>
    <font>
      <i/>
      <sz val="11"/>
      <color rgb="FF000000"/>
      <name val="Times New Roman"/>
      <family val="1"/>
    </font>
    <font>
      <i/>
      <sz val="10.5"/>
      <color rgb="FF000000"/>
      <name val="Book Antiqua"/>
      <family val="1"/>
    </font>
    <font>
      <i/>
      <sz val="10.5"/>
      <name val="Book Antiqua"/>
      <family val="1"/>
    </font>
    <font>
      <b/>
      <i/>
      <sz val="12"/>
      <name val="Book Antiqua"/>
      <family val="1"/>
    </font>
    <font>
      <b/>
      <i/>
      <sz val="10.5"/>
      <color rgb="FFFF0000"/>
      <name val="Book Antiqua"/>
      <family val="1"/>
    </font>
    <font>
      <i/>
      <sz val="11"/>
      <color rgb="FFFF0000"/>
      <name val="Book Antiqua"/>
      <family val="1"/>
    </font>
    <font>
      <b/>
      <i/>
      <sz val="11.5"/>
      <color rgb="FFFF0000"/>
      <name val="Book Antiqua"/>
      <family val="1"/>
    </font>
    <font>
      <i/>
      <sz val="11.5"/>
      <name val="Book Antiqua"/>
      <family val="1"/>
    </font>
    <font>
      <b/>
      <i/>
      <sz val="10"/>
      <color rgb="FFFF0000"/>
      <name val="Book Antiqua"/>
      <family val="1"/>
    </font>
    <font>
      <i/>
      <sz val="10"/>
      <name val="Book Antiqua"/>
      <family val="1"/>
    </font>
    <font>
      <b/>
      <i/>
      <sz val="11.5"/>
      <name val="Book Antiqua"/>
      <family val="1"/>
    </font>
    <font>
      <b/>
      <i/>
      <sz val="11"/>
      <name val="Book Antiqua"/>
      <family val="1"/>
    </font>
    <font>
      <b/>
      <sz val="11"/>
      <color rgb="FF000000"/>
      <name val="Calibri"/>
      <family val="2"/>
    </font>
    <font>
      <b/>
      <sz val="11"/>
      <name val="Calibri"/>
      <family val="2"/>
    </font>
  </fonts>
  <fills count="12">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FF00"/>
        <bgColor rgb="FFFFFFFF"/>
      </patternFill>
    </fill>
    <fill>
      <patternFill patternType="solid">
        <fgColor rgb="FFFFFFFF"/>
        <bgColor rgb="FFFFFFFF"/>
      </patternFill>
    </fill>
    <fill>
      <patternFill patternType="solid">
        <fgColor theme="0"/>
        <bgColor rgb="FFFFFFFF"/>
      </patternFill>
    </fill>
    <fill>
      <patternFill patternType="solid">
        <fgColor rgb="FFFFFF00"/>
        <bgColor rgb="FFFFFF00"/>
      </patternFill>
    </fill>
    <fill>
      <patternFill patternType="solid">
        <fgColor rgb="FF92D050"/>
        <bgColor indexed="64"/>
      </patternFill>
    </fill>
    <fill>
      <patternFill patternType="solid">
        <fgColor theme="9" tint="0.79998168889431442"/>
        <bgColor rgb="FFFFFFFF"/>
      </patternFill>
    </fill>
    <fill>
      <patternFill patternType="solid">
        <fgColor theme="5" tint="0.59999389629810485"/>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1" fillId="0" borderId="0"/>
  </cellStyleXfs>
  <cellXfs count="171">
    <xf numFmtId="0" fontId="0" fillId="0" borderId="0" xfId="0"/>
    <xf numFmtId="0" fontId="1" fillId="2" borderId="0" xfId="1" applyFont="1" applyFill="1"/>
    <xf numFmtId="0" fontId="1" fillId="0" borderId="0" xfId="1" applyFont="1"/>
    <xf numFmtId="0" fontId="1" fillId="3" borderId="0" xfId="1" applyFont="1" applyFill="1" applyAlignment="1">
      <alignment vertical="center"/>
    </xf>
    <xf numFmtId="0" fontId="4" fillId="0" borderId="0" xfId="1" applyFont="1" applyAlignment="1">
      <alignment vertical="center"/>
    </xf>
    <xf numFmtId="0" fontId="1" fillId="4" borderId="0" xfId="1" applyFont="1" applyFill="1" applyAlignment="1">
      <alignment vertical="center"/>
    </xf>
    <xf numFmtId="0" fontId="1" fillId="6" borderId="0" xfId="1" applyFont="1" applyFill="1" applyBorder="1"/>
    <xf numFmtId="0" fontId="4" fillId="0" borderId="0" xfId="1" applyFont="1"/>
    <xf numFmtId="0" fontId="4" fillId="0" borderId="6" xfId="1" applyFont="1" applyBorder="1" applyAlignment="1">
      <alignment horizontal="center"/>
    </xf>
    <xf numFmtId="20" fontId="4" fillId="0" borderId="1" xfId="1" applyNumberFormat="1" applyFont="1" applyBorder="1" applyAlignment="1">
      <alignment horizontal="center"/>
    </xf>
    <xf numFmtId="0" fontId="3" fillId="7" borderId="6" xfId="1" applyFont="1" applyFill="1" applyBorder="1" applyAlignment="1">
      <alignment horizontal="center"/>
    </xf>
    <xf numFmtId="0" fontId="4" fillId="0" borderId="3" xfId="1" applyFont="1" applyBorder="1" applyAlignment="1">
      <alignment horizontal="center"/>
    </xf>
    <xf numFmtId="20" fontId="4" fillId="0" borderId="6" xfId="1" applyNumberFormat="1" applyFont="1" applyBorder="1" applyAlignment="1">
      <alignment horizontal="center"/>
    </xf>
    <xf numFmtId="164" fontId="9" fillId="0" borderId="0" xfId="1" applyNumberFormat="1" applyFont="1"/>
    <xf numFmtId="0" fontId="9" fillId="0" borderId="0" xfId="1" applyFont="1" applyAlignment="1">
      <alignment horizontal="center"/>
    </xf>
    <xf numFmtId="0" fontId="9" fillId="0" borderId="0" xfId="1" applyFont="1"/>
    <xf numFmtId="0" fontId="4" fillId="0" borderId="0" xfId="1" applyFont="1" applyAlignment="1">
      <alignment horizontal="center"/>
    </xf>
    <xf numFmtId="0" fontId="4" fillId="0" borderId="4" xfId="1" applyFont="1" applyBorder="1" applyAlignment="1">
      <alignment horizontal="center"/>
    </xf>
    <xf numFmtId="20" fontId="4" fillId="0" borderId="4" xfId="1" applyNumberFormat="1" applyFont="1" applyBorder="1" applyAlignment="1">
      <alignment horizontal="center"/>
    </xf>
    <xf numFmtId="0" fontId="10" fillId="0" borderId="0" xfId="1" applyFont="1" applyAlignment="1">
      <alignment horizontal="center"/>
    </xf>
    <xf numFmtId="0" fontId="7" fillId="0" borderId="13" xfId="1" applyFont="1" applyBorder="1" applyAlignment="1">
      <alignment horizontal="center" vertical="center"/>
    </xf>
    <xf numFmtId="165" fontId="7" fillId="0" borderId="16" xfId="1" applyNumberFormat="1" applyFont="1" applyBorder="1" applyAlignment="1">
      <alignment horizontal="center" vertical="center"/>
    </xf>
    <xf numFmtId="0" fontId="15" fillId="0" borderId="0" xfId="1" applyFont="1" applyAlignment="1">
      <alignment horizontal="center" vertical="center"/>
    </xf>
    <xf numFmtId="0" fontId="4" fillId="0" borderId="0" xfId="1" applyFont="1" applyAlignment="1">
      <alignment horizontal="center" vertical="center"/>
    </xf>
    <xf numFmtId="165" fontId="4" fillId="0" borderId="0" xfId="1" applyNumberFormat="1" applyFont="1" applyAlignment="1">
      <alignment vertical="center"/>
    </xf>
    <xf numFmtId="0" fontId="4" fillId="0" borderId="14" xfId="1" applyFont="1" applyBorder="1"/>
    <xf numFmtId="0" fontId="4" fillId="0" borderId="15" xfId="1" applyFont="1" applyBorder="1"/>
    <xf numFmtId="165" fontId="15" fillId="0" borderId="0" xfId="1" applyNumberFormat="1" applyFont="1" applyAlignment="1">
      <alignment horizontal="center" vertical="center"/>
    </xf>
    <xf numFmtId="0" fontId="3" fillId="2" borderId="0" xfId="1" applyFont="1" applyFill="1" applyAlignment="1">
      <alignment horizontal="center" vertical="center"/>
    </xf>
    <xf numFmtId="165" fontId="4" fillId="0" borderId="0" xfId="1" applyNumberFormat="1" applyFont="1" applyAlignment="1">
      <alignment horizontal="center" vertical="center"/>
    </xf>
    <xf numFmtId="0" fontId="4" fillId="0" borderId="17" xfId="1" applyFont="1" applyBorder="1"/>
    <xf numFmtId="0" fontId="4" fillId="0" borderId="18" xfId="1" applyFont="1" applyBorder="1"/>
    <xf numFmtId="166" fontId="4" fillId="0" borderId="0" xfId="1" applyNumberFormat="1" applyFont="1" applyAlignment="1">
      <alignment horizontal="center" vertical="center"/>
    </xf>
    <xf numFmtId="20" fontId="1" fillId="0" borderId="0" xfId="1" applyNumberFormat="1" applyFont="1"/>
    <xf numFmtId="165" fontId="1" fillId="0" borderId="0" xfId="1" applyNumberFormat="1" applyFont="1" applyAlignment="1">
      <alignment horizontal="center"/>
    </xf>
    <xf numFmtId="165" fontId="4" fillId="9" borderId="0" xfId="1" applyNumberFormat="1" applyFont="1" applyFill="1" applyAlignment="1">
      <alignment horizontal="center" vertical="center"/>
    </xf>
    <xf numFmtId="166" fontId="7" fillId="0" borderId="6" xfId="1" applyNumberFormat="1" applyFont="1" applyBorder="1" applyAlignment="1">
      <alignment horizontal="center" vertical="center"/>
    </xf>
    <xf numFmtId="0" fontId="15" fillId="4" borderId="6" xfId="1" applyFont="1" applyFill="1" applyBorder="1" applyAlignment="1">
      <alignment horizontal="center"/>
    </xf>
    <xf numFmtId="0" fontId="3" fillId="2" borderId="6" xfId="1" applyFont="1" applyFill="1" applyBorder="1" applyAlignment="1">
      <alignment horizontal="center"/>
    </xf>
    <xf numFmtId="0" fontId="4" fillId="0" borderId="0" xfId="1" applyFont="1" applyBorder="1"/>
    <xf numFmtId="0" fontId="4" fillId="0" borderId="0" xfId="1" applyFont="1" applyBorder="1" applyAlignment="1">
      <alignment horizontal="center"/>
    </xf>
    <xf numFmtId="0" fontId="3" fillId="0" borderId="0" xfId="1" applyFont="1" applyBorder="1"/>
    <xf numFmtId="0" fontId="1" fillId="0" borderId="0" xfId="1" quotePrefix="1" applyFo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3" fillId="4" borderId="6" xfId="1" applyFont="1" applyFill="1" applyBorder="1" applyAlignment="1">
      <alignment horizontal="center"/>
    </xf>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3" fillId="3" borderId="6" xfId="1" applyFont="1" applyFill="1" applyBorder="1" applyAlignment="1">
      <alignment horizontal="center"/>
    </xf>
    <xf numFmtId="0" fontId="1" fillId="0" borderId="0" xfId="1" applyFont="1" applyAlignment="1">
      <alignment horizontal="center"/>
    </xf>
    <xf numFmtId="0" fontId="1" fillId="0" borderId="0" xfId="1" applyFont="1" applyAlignment="1"/>
    <xf numFmtId="0" fontId="3" fillId="10" borderId="6" xfId="1" applyFont="1" applyFill="1" applyBorder="1" applyAlignment="1">
      <alignment horizontal="center"/>
    </xf>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3" fillId="0" borderId="6" xfId="1" applyFont="1" applyFill="1" applyBorder="1" applyAlignment="1">
      <alignment horizontal="center"/>
    </xf>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xf numFmtId="0" fontId="2" fillId="0" borderId="1" xfId="1" applyFont="1" applyBorder="1" applyAlignment="1">
      <alignment horizontal="center"/>
    </xf>
    <xf numFmtId="0" fontId="3" fillId="0" borderId="2" xfId="1" applyFont="1" applyBorder="1"/>
    <xf numFmtId="0" fontId="3" fillId="0" borderId="3" xfId="1" applyFont="1" applyBorder="1"/>
    <xf numFmtId="0" fontId="5" fillId="0" borderId="1" xfId="1" applyFont="1" applyBorder="1" applyAlignment="1">
      <alignment horizontal="center"/>
    </xf>
    <xf numFmtId="0" fontId="6" fillId="5" borderId="1" xfId="1" applyFont="1" applyFill="1" applyBorder="1" applyAlignment="1">
      <alignment horizontal="center" vertical="top"/>
    </xf>
    <xf numFmtId="0" fontId="3" fillId="4" borderId="2" xfId="1" applyFont="1" applyFill="1" applyBorder="1" applyAlignment="1">
      <alignment horizontal="center" vertical="top"/>
    </xf>
    <xf numFmtId="0" fontId="3" fillId="4" borderId="3" xfId="1" applyFont="1" applyFill="1" applyBorder="1" applyAlignment="1">
      <alignment horizontal="center" vertical="top"/>
    </xf>
    <xf numFmtId="0" fontId="4" fillId="0" borderId="1" xfId="1" applyFont="1" applyBorder="1" applyAlignment="1">
      <alignment horizontal="left" wrapText="1"/>
    </xf>
    <xf numFmtId="0" fontId="7" fillId="0" borderId="1" xfId="1" applyFont="1" applyBorder="1" applyAlignment="1">
      <alignment horizontal="left"/>
    </xf>
    <xf numFmtId="0" fontId="4" fillId="0" borderId="1" xfId="1" applyFont="1" applyBorder="1" applyAlignment="1">
      <alignment horizontal="left" vertical="top" wrapText="1"/>
    </xf>
    <xf numFmtId="0" fontId="7" fillId="0" borderId="1" xfId="1" applyFont="1" applyBorder="1" applyAlignment="1">
      <alignment horizontal="left" vertical="top" wrapText="1"/>
    </xf>
    <xf numFmtId="0" fontId="7" fillId="0" borderId="1" xfId="1" applyFont="1" applyBorder="1" applyAlignment="1">
      <alignment horizontal="left" vertical="top"/>
    </xf>
    <xf numFmtId="0" fontId="4" fillId="6" borderId="1" xfId="1" applyFont="1" applyFill="1" applyBorder="1" applyAlignment="1">
      <alignment horizontal="left" vertical="top" wrapText="1"/>
    </xf>
    <xf numFmtId="0" fontId="8" fillId="6" borderId="1" xfId="1" applyFont="1" applyFill="1" applyBorder="1" applyAlignment="1">
      <alignment horizontal="left" vertical="top"/>
    </xf>
    <xf numFmtId="0" fontId="8" fillId="6" borderId="2" xfId="1" applyFont="1" applyFill="1" applyBorder="1" applyAlignment="1">
      <alignment horizontal="left" vertical="top"/>
    </xf>
    <xf numFmtId="0" fontId="8" fillId="6" borderId="3" xfId="1" applyFont="1" applyFill="1" applyBorder="1" applyAlignment="1">
      <alignment horizontal="left" vertical="top"/>
    </xf>
    <xf numFmtId="0" fontId="4" fillId="0" borderId="4" xfId="1" applyFont="1" applyBorder="1" applyAlignment="1">
      <alignment horizontal="center" vertical="top" wrapText="1"/>
    </xf>
    <xf numFmtId="0" fontId="3" fillId="0" borderId="5" xfId="1" applyFont="1" applyBorder="1"/>
    <xf numFmtId="0" fontId="4" fillId="0" borderId="4" xfId="1" applyFont="1" applyBorder="1" applyAlignment="1">
      <alignment horizontal="center" vertical="center" wrapText="1"/>
    </xf>
    <xf numFmtId="0" fontId="11" fillId="0" borderId="7" xfId="1" applyFont="1" applyBorder="1" applyAlignment="1">
      <alignment horizontal="left" vertical="center" wrapText="1"/>
    </xf>
    <xf numFmtId="0" fontId="12" fillId="0" borderId="8" xfId="1" applyFont="1" applyBorder="1"/>
    <xf numFmtId="0" fontId="12" fillId="0" borderId="9" xfId="1" applyFont="1" applyBorder="1"/>
    <xf numFmtId="0" fontId="4" fillId="0" borderId="7" xfId="1" applyFont="1" applyBorder="1" applyAlignment="1">
      <alignment horizontal="left" vertical="center"/>
    </xf>
    <xf numFmtId="0" fontId="3" fillId="0" borderId="8" xfId="1" applyFont="1" applyBorder="1"/>
    <xf numFmtId="0" fontId="3" fillId="0" borderId="9" xfId="1" applyFont="1" applyBorder="1"/>
    <xf numFmtId="0" fontId="1" fillId="0" borderId="0" xfId="1" applyFont="1" applyAlignment="1">
      <alignment horizontal="center"/>
    </xf>
    <xf numFmtId="0" fontId="1" fillId="0" borderId="0" xfId="1" applyFont="1" applyAlignment="1"/>
    <xf numFmtId="0" fontId="13" fillId="8" borderId="10" xfId="1" applyFont="1" applyFill="1" applyBorder="1" applyAlignment="1">
      <alignment horizontal="justify" vertical="justify" wrapText="1"/>
    </xf>
    <xf numFmtId="0" fontId="13" fillId="0" borderId="11" xfId="1" applyFont="1" applyBorder="1" applyAlignment="1">
      <alignment horizontal="justify" vertical="justify"/>
    </xf>
    <xf numFmtId="0" fontId="13" fillId="0" borderId="12" xfId="1" applyFont="1" applyBorder="1" applyAlignment="1">
      <alignment horizontal="justify" vertical="justify"/>
    </xf>
    <xf numFmtId="0" fontId="14" fillId="0" borderId="14" xfId="1" applyFont="1" applyBorder="1" applyAlignment="1">
      <alignment horizontal="justify" vertical="center" wrapText="1"/>
    </xf>
    <xf numFmtId="0" fontId="12" fillId="0" borderId="0" xfId="1" applyFont="1" applyBorder="1" applyAlignment="1">
      <alignment horizontal="justify" vertical="center"/>
    </xf>
    <xf numFmtId="0" fontId="12" fillId="0" borderId="17" xfId="1" applyFont="1" applyBorder="1" applyAlignment="1">
      <alignment horizontal="justify" vertical="center"/>
    </xf>
    <xf numFmtId="0" fontId="12" fillId="0" borderId="18" xfId="1" applyFont="1" applyBorder="1" applyAlignment="1">
      <alignment horizontal="justify" vertical="center"/>
    </xf>
    <xf numFmtId="0" fontId="7" fillId="0" borderId="14" xfId="1" applyFont="1" applyBorder="1" applyAlignment="1">
      <alignment horizontal="right" vertical="center"/>
    </xf>
    <xf numFmtId="0" fontId="3" fillId="0" borderId="0" xfId="1" applyFont="1" applyBorder="1" applyAlignment="1">
      <alignment vertical="center"/>
    </xf>
    <xf numFmtId="0" fontId="3" fillId="0" borderId="15" xfId="1" applyFont="1" applyBorder="1" applyAlignment="1">
      <alignment vertical="center"/>
    </xf>
    <xf numFmtId="0" fontId="7" fillId="0" borderId="1" xfId="1" applyFont="1" applyBorder="1" applyAlignment="1">
      <alignment horizontal="center" vertical="center"/>
    </xf>
    <xf numFmtId="0" fontId="3" fillId="0" borderId="2" xfId="1" applyFont="1" applyBorder="1" applyAlignment="1">
      <alignment vertical="center"/>
    </xf>
    <xf numFmtId="0" fontId="3" fillId="0" borderId="3" xfId="1" applyFont="1" applyBorder="1" applyAlignment="1">
      <alignment vertical="center"/>
    </xf>
    <xf numFmtId="0" fontId="13" fillId="8" borderId="1" xfId="1" applyFont="1" applyFill="1" applyBorder="1" applyAlignment="1">
      <alignment horizontal="left" vertical="center" wrapText="1"/>
    </xf>
    <xf numFmtId="0" fontId="3" fillId="0" borderId="2" xfId="1" applyFont="1" applyBorder="1" applyAlignment="1">
      <alignment horizontal="left" vertical="center"/>
    </xf>
    <xf numFmtId="0" fontId="3" fillId="0" borderId="3" xfId="1" applyFont="1" applyBorder="1" applyAlignment="1">
      <alignment horizontal="left" vertical="center"/>
    </xf>
    <xf numFmtId="0" fontId="4" fillId="0" borderId="18" xfId="1" applyFont="1" applyBorder="1" applyAlignment="1">
      <alignment horizontal="center"/>
    </xf>
    <xf numFmtId="0" fontId="3" fillId="0" borderId="18" xfId="1" applyFont="1" applyBorder="1"/>
    <xf numFmtId="0" fontId="3" fillId="0" borderId="19" xfId="1" applyFont="1" applyBorder="1"/>
    <xf numFmtId="0" fontId="8" fillId="0" borderId="14" xfId="1" applyFont="1" applyBorder="1" applyAlignment="1">
      <alignment horizontal="justify" vertical="center" wrapText="1"/>
    </xf>
    <xf numFmtId="0" fontId="3" fillId="0" borderId="0" xfId="1" applyFont="1" applyBorder="1" applyAlignment="1">
      <alignment horizontal="justify" vertical="center"/>
    </xf>
    <xf numFmtId="0" fontId="3" fillId="0" borderId="17" xfId="1" applyFont="1" applyBorder="1" applyAlignment="1">
      <alignment horizontal="justify" vertical="center"/>
    </xf>
    <xf numFmtId="0" fontId="3" fillId="0" borderId="18" xfId="1" applyFont="1" applyBorder="1" applyAlignment="1">
      <alignment horizontal="justify" vertical="center"/>
    </xf>
    <xf numFmtId="0" fontId="16" fillId="0" borderId="14" xfId="1" applyFont="1" applyBorder="1" applyAlignment="1">
      <alignment horizontal="justify" vertical="center" wrapText="1"/>
    </xf>
    <xf numFmtId="0" fontId="17" fillId="0" borderId="0" xfId="1" applyFont="1" applyBorder="1" applyAlignment="1">
      <alignment horizontal="justify" vertical="center"/>
    </xf>
    <xf numFmtId="0" fontId="17" fillId="0" borderId="17" xfId="1" applyFont="1" applyBorder="1" applyAlignment="1">
      <alignment horizontal="justify" vertical="center"/>
    </xf>
    <xf numFmtId="0" fontId="17" fillId="0" borderId="18" xfId="1" applyFont="1" applyBorder="1" applyAlignment="1">
      <alignment horizontal="justify" vertical="center"/>
    </xf>
    <xf numFmtId="0" fontId="20" fillId="8" borderId="10" xfId="1" applyFont="1" applyFill="1" applyBorder="1" applyAlignment="1">
      <alignment horizontal="justify" vertical="justify" wrapText="1"/>
    </xf>
    <xf numFmtId="0" fontId="20" fillId="0" borderId="11" xfId="1" applyFont="1" applyBorder="1" applyAlignment="1">
      <alignment horizontal="justify" vertical="justify"/>
    </xf>
    <xf numFmtId="0" fontId="20" fillId="0" borderId="12" xfId="1" applyFont="1" applyBorder="1" applyAlignment="1">
      <alignment horizontal="justify" vertical="justify"/>
    </xf>
    <xf numFmtId="0" fontId="18" fillId="0" borderId="14" xfId="1" applyFont="1" applyBorder="1" applyAlignment="1">
      <alignment horizontal="justify" vertical="center" wrapText="1"/>
    </xf>
    <xf numFmtId="0" fontId="19" fillId="0" borderId="0" xfId="1" applyFont="1" applyBorder="1" applyAlignment="1">
      <alignment horizontal="justify" vertical="center"/>
    </xf>
    <xf numFmtId="0" fontId="19" fillId="0" borderId="17" xfId="1" applyFont="1" applyBorder="1" applyAlignment="1">
      <alignment horizontal="justify" vertical="center"/>
    </xf>
    <xf numFmtId="0" fontId="19" fillId="0" borderId="18" xfId="1" applyFont="1" applyBorder="1" applyAlignment="1">
      <alignment horizontal="justify" vertical="center"/>
    </xf>
    <xf numFmtId="0" fontId="21" fillId="8" borderId="10" xfId="1" applyFont="1" applyFill="1" applyBorder="1" applyAlignment="1">
      <alignment horizontal="justify" vertical="justify" wrapText="1"/>
    </xf>
    <xf numFmtId="0" fontId="21" fillId="0" borderId="11" xfId="1" applyFont="1" applyBorder="1" applyAlignment="1">
      <alignment horizontal="justify" vertical="justify"/>
    </xf>
    <xf numFmtId="0" fontId="21" fillId="0" borderId="12" xfId="1" applyFont="1" applyBorder="1" applyAlignment="1">
      <alignment horizontal="justify" vertical="justify"/>
    </xf>
    <xf numFmtId="0" fontId="1" fillId="0" borderId="0" xfId="1" applyFont="1" applyAlignment="1">
      <alignment horizontal="center" vertical="center"/>
    </xf>
    <xf numFmtId="0" fontId="4" fillId="0" borderId="0" xfId="1" applyFont="1" applyAlignment="1">
      <alignment horizontal="center" vertical="center"/>
    </xf>
    <xf numFmtId="0" fontId="22" fillId="0" borderId="0" xfId="1" applyFont="1" applyAlignment="1"/>
    <xf numFmtId="2" fontId="22" fillId="0" borderId="0" xfId="1" applyNumberFormat="1" applyFont="1" applyAlignment="1"/>
    <xf numFmtId="0" fontId="23" fillId="11" borderId="0" xfId="1" applyFont="1" applyFill="1" applyAlignme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abSelected="1" topLeftCell="A19" workbookViewId="0">
      <selection activeCell="M39" sqref="M39:N39"/>
    </sheetView>
  </sheetViews>
  <sheetFormatPr defaultColWidth="14.42578125" defaultRowHeight="15" x14ac:dyDescent="0.25"/>
  <cols>
    <col min="1" max="1" width="10.5703125" style="44" customWidth="1"/>
    <col min="2" max="2" width="18.5703125" style="44" customWidth="1"/>
    <col min="3" max="4" width="12.7109375" style="44" customWidth="1"/>
    <col min="5" max="5" width="14.7109375" style="44" customWidth="1"/>
    <col min="6" max="6" width="12.42578125" style="44" customWidth="1"/>
    <col min="7" max="7" width="15.140625" style="44" customWidth="1"/>
    <col min="8" max="9" width="12.7109375" style="44" customWidth="1"/>
    <col min="10" max="10" width="15" style="44" customWidth="1"/>
    <col min="11" max="11" width="9.140625" style="44" customWidth="1"/>
    <col min="12" max="12" width="13" style="44" customWidth="1"/>
    <col min="13" max="13" width="12.7109375" style="44" customWidth="1"/>
    <col min="14" max="14" width="14.28515625" style="44" customWidth="1"/>
    <col min="15" max="15" width="7.85546875" style="44" customWidth="1"/>
    <col min="16" max="17" width="9.140625" style="44" customWidth="1"/>
    <col min="18" max="16384" width="14.42578125" style="44"/>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132</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144</v>
      </c>
      <c r="D9" s="116"/>
      <c r="E9" s="116"/>
      <c r="F9" s="116"/>
      <c r="G9" s="116"/>
      <c r="H9" s="116"/>
      <c r="I9" s="116"/>
      <c r="J9" s="117"/>
      <c r="K9" s="6"/>
      <c r="L9" s="6"/>
      <c r="M9" s="6"/>
      <c r="N9" s="6"/>
      <c r="O9" s="6"/>
      <c r="P9" s="6"/>
      <c r="Q9" s="6"/>
    </row>
    <row r="10" spans="1:17" x14ac:dyDescent="0.25">
      <c r="A10" s="111" t="s">
        <v>14</v>
      </c>
      <c r="B10" s="104"/>
      <c r="C10" s="115" t="s">
        <v>133</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205</v>
      </c>
      <c r="E13" s="11">
        <f t="shared" ref="E13:E60" si="0">SUM(C13,D13)</f>
        <v>205</v>
      </c>
      <c r="F13" s="8">
        <v>49</v>
      </c>
      <c r="G13" s="12" t="s">
        <v>21</v>
      </c>
      <c r="H13" s="37">
        <v>0</v>
      </c>
      <c r="I13" s="10">
        <v>205</v>
      </c>
      <c r="J13" s="8">
        <f t="shared" ref="J13:J60" si="1">SUM(H13,I13)</f>
        <v>205</v>
      </c>
      <c r="K13" s="2"/>
      <c r="L13" s="2"/>
      <c r="M13" s="7"/>
      <c r="N13" s="7"/>
      <c r="O13" s="2"/>
      <c r="P13" s="2"/>
      <c r="Q13" s="2"/>
    </row>
    <row r="14" spans="1:17" x14ac:dyDescent="0.25">
      <c r="A14" s="8">
        <f t="shared" ref="A14:A36" si="2">A13+1</f>
        <v>2</v>
      </c>
      <c r="B14" s="9" t="s">
        <v>22</v>
      </c>
      <c r="C14" s="37">
        <v>0</v>
      </c>
      <c r="D14" s="10">
        <v>205</v>
      </c>
      <c r="E14" s="11">
        <f t="shared" si="0"/>
        <v>205</v>
      </c>
      <c r="F14" s="8">
        <f t="shared" ref="F14:F36" si="3">F13+1</f>
        <v>50</v>
      </c>
      <c r="G14" s="12" t="s">
        <v>23</v>
      </c>
      <c r="H14" s="37">
        <v>0</v>
      </c>
      <c r="I14" s="10">
        <v>205</v>
      </c>
      <c r="J14" s="8">
        <f t="shared" si="1"/>
        <v>205</v>
      </c>
      <c r="K14" s="2"/>
      <c r="L14" s="2" t="s">
        <v>20</v>
      </c>
      <c r="M14" s="7">
        <f>AVERAGE(C13:C16)</f>
        <v>0</v>
      </c>
      <c r="N14" s="7">
        <f>AVERAGE(D13:D16)</f>
        <v>205</v>
      </c>
      <c r="O14" s="2"/>
      <c r="P14" s="2"/>
      <c r="Q14" s="2"/>
    </row>
    <row r="15" spans="1:17" x14ac:dyDescent="0.25">
      <c r="A15" s="8">
        <f t="shared" si="2"/>
        <v>3</v>
      </c>
      <c r="B15" s="9" t="s">
        <v>24</v>
      </c>
      <c r="C15" s="37">
        <v>0</v>
      </c>
      <c r="D15" s="10">
        <v>205</v>
      </c>
      <c r="E15" s="11">
        <f t="shared" si="0"/>
        <v>205</v>
      </c>
      <c r="F15" s="8">
        <f t="shared" si="3"/>
        <v>51</v>
      </c>
      <c r="G15" s="12" t="s">
        <v>25</v>
      </c>
      <c r="H15" s="37">
        <v>0</v>
      </c>
      <c r="I15" s="10">
        <v>205</v>
      </c>
      <c r="J15" s="8">
        <f t="shared" si="1"/>
        <v>205</v>
      </c>
      <c r="K15" s="2"/>
      <c r="L15" s="2" t="s">
        <v>28</v>
      </c>
      <c r="M15" s="7">
        <f>AVERAGE(C17:C20)</f>
        <v>0</v>
      </c>
      <c r="N15" s="7">
        <f>AVERAGE(D17:D20)</f>
        <v>205</v>
      </c>
      <c r="O15" s="2"/>
      <c r="P15" s="2"/>
      <c r="Q15" s="2"/>
    </row>
    <row r="16" spans="1:17" x14ac:dyDescent="0.25">
      <c r="A16" s="8">
        <f t="shared" si="2"/>
        <v>4</v>
      </c>
      <c r="B16" s="9" t="s">
        <v>26</v>
      </c>
      <c r="C16" s="37">
        <v>0</v>
      </c>
      <c r="D16" s="10">
        <v>205</v>
      </c>
      <c r="E16" s="11">
        <f t="shared" si="0"/>
        <v>205</v>
      </c>
      <c r="F16" s="8">
        <f t="shared" si="3"/>
        <v>52</v>
      </c>
      <c r="G16" s="12" t="s">
        <v>27</v>
      </c>
      <c r="H16" s="37">
        <v>0</v>
      </c>
      <c r="I16" s="10">
        <v>205</v>
      </c>
      <c r="J16" s="8">
        <f t="shared" si="1"/>
        <v>205</v>
      </c>
      <c r="K16" s="2"/>
      <c r="L16" s="2" t="s">
        <v>36</v>
      </c>
      <c r="M16" s="7">
        <f>AVERAGE(C21:C24)</f>
        <v>0</v>
      </c>
      <c r="N16" s="7">
        <f>AVERAGE(D21:D24)</f>
        <v>205</v>
      </c>
      <c r="O16" s="2"/>
      <c r="P16" s="2"/>
      <c r="Q16" s="2"/>
    </row>
    <row r="17" spans="1:17" x14ac:dyDescent="0.25">
      <c r="A17" s="8">
        <f t="shared" si="2"/>
        <v>5</v>
      </c>
      <c r="B17" s="9" t="s">
        <v>28</v>
      </c>
      <c r="C17" s="37">
        <v>0</v>
      </c>
      <c r="D17" s="10">
        <v>205</v>
      </c>
      <c r="E17" s="11">
        <f t="shared" si="0"/>
        <v>205</v>
      </c>
      <c r="F17" s="8">
        <f t="shared" si="3"/>
        <v>53</v>
      </c>
      <c r="G17" s="12" t="s">
        <v>29</v>
      </c>
      <c r="H17" s="37">
        <v>0</v>
      </c>
      <c r="I17" s="10">
        <v>205</v>
      </c>
      <c r="J17" s="8">
        <f t="shared" si="1"/>
        <v>205</v>
      </c>
      <c r="K17" s="2"/>
      <c r="L17" s="2" t="s">
        <v>44</v>
      </c>
      <c r="M17" s="7">
        <f>AVERAGE(C25:C28)</f>
        <v>0</v>
      </c>
      <c r="N17" s="7">
        <f>AVERAGE(D25:D28)</f>
        <v>205</v>
      </c>
      <c r="O17" s="2"/>
      <c r="P17" s="2"/>
      <c r="Q17" s="2"/>
    </row>
    <row r="18" spans="1:17" x14ac:dyDescent="0.25">
      <c r="A18" s="8">
        <f t="shared" si="2"/>
        <v>6</v>
      </c>
      <c r="B18" s="9" t="s">
        <v>30</v>
      </c>
      <c r="C18" s="37">
        <v>0</v>
      </c>
      <c r="D18" s="10">
        <v>205</v>
      </c>
      <c r="E18" s="11">
        <f t="shared" si="0"/>
        <v>205</v>
      </c>
      <c r="F18" s="8">
        <f t="shared" si="3"/>
        <v>54</v>
      </c>
      <c r="G18" s="12" t="s">
        <v>31</v>
      </c>
      <c r="H18" s="37">
        <v>0</v>
      </c>
      <c r="I18" s="10">
        <v>205</v>
      </c>
      <c r="J18" s="8">
        <f t="shared" si="1"/>
        <v>205</v>
      </c>
      <c r="K18" s="2"/>
      <c r="L18" s="2" t="s">
        <v>52</v>
      </c>
      <c r="M18" s="7">
        <f>AVERAGE(C29:C32)</f>
        <v>0</v>
      </c>
      <c r="N18" s="7">
        <f>AVERAGE(D29:D32)</f>
        <v>205</v>
      </c>
      <c r="O18" s="2"/>
      <c r="P18" s="2"/>
      <c r="Q18" s="2"/>
    </row>
    <row r="19" spans="1:17" x14ac:dyDescent="0.25">
      <c r="A19" s="8">
        <f t="shared" si="2"/>
        <v>7</v>
      </c>
      <c r="B19" s="9" t="s">
        <v>32</v>
      </c>
      <c r="C19" s="37">
        <v>0</v>
      </c>
      <c r="D19" s="10">
        <v>205</v>
      </c>
      <c r="E19" s="11">
        <f t="shared" si="0"/>
        <v>205</v>
      </c>
      <c r="F19" s="8">
        <f t="shared" si="3"/>
        <v>55</v>
      </c>
      <c r="G19" s="12" t="s">
        <v>33</v>
      </c>
      <c r="H19" s="37">
        <v>0</v>
      </c>
      <c r="I19" s="10">
        <v>205</v>
      </c>
      <c r="J19" s="8">
        <f t="shared" si="1"/>
        <v>205</v>
      </c>
      <c r="K19" s="2"/>
      <c r="L19" s="2" t="s">
        <v>60</v>
      </c>
      <c r="M19" s="7">
        <f>AVERAGE(C33:C36)</f>
        <v>0</v>
      </c>
      <c r="N19" s="7">
        <f>AVERAGE(D33:D36)</f>
        <v>205</v>
      </c>
      <c r="O19" s="2"/>
      <c r="P19" s="2"/>
      <c r="Q19" s="2"/>
    </row>
    <row r="20" spans="1:17" x14ac:dyDescent="0.25">
      <c r="A20" s="8">
        <f t="shared" si="2"/>
        <v>8</v>
      </c>
      <c r="B20" s="9" t="s">
        <v>34</v>
      </c>
      <c r="C20" s="37">
        <v>0</v>
      </c>
      <c r="D20" s="10">
        <v>205</v>
      </c>
      <c r="E20" s="11">
        <f t="shared" si="0"/>
        <v>205</v>
      </c>
      <c r="F20" s="8">
        <f t="shared" si="3"/>
        <v>56</v>
      </c>
      <c r="G20" s="12" t="s">
        <v>35</v>
      </c>
      <c r="H20" s="37">
        <v>0</v>
      </c>
      <c r="I20" s="10">
        <v>205</v>
      </c>
      <c r="J20" s="8">
        <f t="shared" si="1"/>
        <v>205</v>
      </c>
      <c r="K20" s="2"/>
      <c r="L20" s="2" t="s">
        <v>68</v>
      </c>
      <c r="M20" s="7">
        <f>AVERAGE(C37:C40)</f>
        <v>0</v>
      </c>
      <c r="N20" s="7">
        <f>AVERAGE(D37:D40)</f>
        <v>205</v>
      </c>
      <c r="O20" s="2"/>
      <c r="P20" s="2"/>
      <c r="Q20" s="2"/>
    </row>
    <row r="21" spans="1:17" ht="15.75" customHeight="1" x14ac:dyDescent="0.25">
      <c r="A21" s="8">
        <f t="shared" si="2"/>
        <v>9</v>
      </c>
      <c r="B21" s="9" t="s">
        <v>36</v>
      </c>
      <c r="C21" s="37">
        <v>0</v>
      </c>
      <c r="D21" s="10">
        <v>205</v>
      </c>
      <c r="E21" s="11">
        <f t="shared" si="0"/>
        <v>205</v>
      </c>
      <c r="F21" s="8">
        <f t="shared" si="3"/>
        <v>57</v>
      </c>
      <c r="G21" s="12" t="s">
        <v>37</v>
      </c>
      <c r="H21" s="37">
        <v>0</v>
      </c>
      <c r="I21" s="10">
        <v>205</v>
      </c>
      <c r="J21" s="8">
        <f t="shared" si="1"/>
        <v>205</v>
      </c>
      <c r="K21" s="2"/>
      <c r="L21" s="2" t="s">
        <v>76</v>
      </c>
      <c r="M21" s="7">
        <f>AVERAGE(C41:C44)</f>
        <v>0</v>
      </c>
      <c r="N21" s="7">
        <f>AVERAGE(D41:D44)</f>
        <v>205</v>
      </c>
      <c r="O21" s="2"/>
      <c r="P21" s="2"/>
      <c r="Q21" s="2"/>
    </row>
    <row r="22" spans="1:17" ht="15.75" customHeight="1" x14ac:dyDescent="0.25">
      <c r="A22" s="8">
        <f t="shared" si="2"/>
        <v>10</v>
      </c>
      <c r="B22" s="9" t="s">
        <v>38</v>
      </c>
      <c r="C22" s="37">
        <v>0</v>
      </c>
      <c r="D22" s="10">
        <v>205</v>
      </c>
      <c r="E22" s="11">
        <f t="shared" si="0"/>
        <v>205</v>
      </c>
      <c r="F22" s="8">
        <f t="shared" si="3"/>
        <v>58</v>
      </c>
      <c r="G22" s="12" t="s">
        <v>39</v>
      </c>
      <c r="H22" s="37">
        <v>0</v>
      </c>
      <c r="I22" s="10">
        <v>205</v>
      </c>
      <c r="J22" s="8">
        <f t="shared" si="1"/>
        <v>205</v>
      </c>
      <c r="K22" s="2"/>
      <c r="L22" s="2" t="s">
        <v>84</v>
      </c>
      <c r="M22" s="7">
        <f>AVERAGE(C45:C48)</f>
        <v>0</v>
      </c>
      <c r="N22" s="7">
        <f>AVERAGE(D45:D48)</f>
        <v>205</v>
      </c>
      <c r="O22" s="2"/>
      <c r="P22" s="2"/>
      <c r="Q22" s="2"/>
    </row>
    <row r="23" spans="1:17" ht="15.75" customHeight="1" x14ac:dyDescent="0.25">
      <c r="A23" s="8">
        <f t="shared" si="2"/>
        <v>11</v>
      </c>
      <c r="B23" s="9" t="s">
        <v>40</v>
      </c>
      <c r="C23" s="37">
        <v>0</v>
      </c>
      <c r="D23" s="10">
        <v>205</v>
      </c>
      <c r="E23" s="11">
        <f t="shared" si="0"/>
        <v>205</v>
      </c>
      <c r="F23" s="8">
        <f t="shared" si="3"/>
        <v>59</v>
      </c>
      <c r="G23" s="12" t="s">
        <v>41</v>
      </c>
      <c r="H23" s="37">
        <v>0</v>
      </c>
      <c r="I23" s="10">
        <v>205</v>
      </c>
      <c r="J23" s="8">
        <f t="shared" si="1"/>
        <v>205</v>
      </c>
      <c r="K23" s="2"/>
      <c r="L23" s="2" t="s">
        <v>92</v>
      </c>
      <c r="M23" s="7">
        <f>AVERAGE(C49:C52)</f>
        <v>0</v>
      </c>
      <c r="N23" s="7">
        <f>AVERAGE(D49:D52)</f>
        <v>205</v>
      </c>
      <c r="O23" s="2"/>
      <c r="P23" s="2"/>
      <c r="Q23" s="2"/>
    </row>
    <row r="24" spans="1:17" ht="15.75" customHeight="1" x14ac:dyDescent="0.25">
      <c r="A24" s="8">
        <f t="shared" si="2"/>
        <v>12</v>
      </c>
      <c r="B24" s="9" t="s">
        <v>42</v>
      </c>
      <c r="C24" s="37">
        <v>0</v>
      </c>
      <c r="D24" s="10">
        <v>205</v>
      </c>
      <c r="E24" s="11">
        <f t="shared" si="0"/>
        <v>205</v>
      </c>
      <c r="F24" s="8">
        <f t="shared" si="3"/>
        <v>60</v>
      </c>
      <c r="G24" s="12" t="s">
        <v>43</v>
      </c>
      <c r="H24" s="37">
        <v>0</v>
      </c>
      <c r="I24" s="10">
        <v>205</v>
      </c>
      <c r="J24" s="8">
        <f t="shared" si="1"/>
        <v>205</v>
      </c>
      <c r="K24" s="2"/>
      <c r="L24" s="13" t="s">
        <v>100</v>
      </c>
      <c r="M24" s="7">
        <f>AVERAGE(C53:C56)</f>
        <v>0</v>
      </c>
      <c r="N24" s="7">
        <f>AVERAGE(D53:D56)</f>
        <v>205</v>
      </c>
      <c r="O24" s="2"/>
      <c r="P24" s="2"/>
      <c r="Q24" s="2"/>
    </row>
    <row r="25" spans="1:17" ht="15.75" customHeight="1" x14ac:dyDescent="0.25">
      <c r="A25" s="8">
        <f t="shared" si="2"/>
        <v>13</v>
      </c>
      <c r="B25" s="9" t="s">
        <v>44</v>
      </c>
      <c r="C25" s="37">
        <v>0</v>
      </c>
      <c r="D25" s="10">
        <v>205</v>
      </c>
      <c r="E25" s="11">
        <f t="shared" si="0"/>
        <v>205</v>
      </c>
      <c r="F25" s="8">
        <f t="shared" si="3"/>
        <v>61</v>
      </c>
      <c r="G25" s="12" t="s">
        <v>45</v>
      </c>
      <c r="H25" s="37">
        <v>0</v>
      </c>
      <c r="I25" s="10">
        <v>205</v>
      </c>
      <c r="J25" s="8">
        <f t="shared" si="1"/>
        <v>205</v>
      </c>
      <c r="K25" s="2"/>
      <c r="L25" s="16" t="s">
        <v>108</v>
      </c>
      <c r="M25" s="7">
        <f>AVERAGE(C57:C60)</f>
        <v>0</v>
      </c>
      <c r="N25" s="7">
        <f>AVERAGE(D57:D60)</f>
        <v>205</v>
      </c>
      <c r="O25" s="2"/>
      <c r="P25" s="2"/>
      <c r="Q25" s="2"/>
    </row>
    <row r="26" spans="1:17" ht="15.75" customHeight="1" x14ac:dyDescent="0.25">
      <c r="A26" s="8">
        <f t="shared" si="2"/>
        <v>14</v>
      </c>
      <c r="B26" s="9" t="s">
        <v>46</v>
      </c>
      <c r="C26" s="37">
        <v>0</v>
      </c>
      <c r="D26" s="10">
        <v>205</v>
      </c>
      <c r="E26" s="11">
        <f t="shared" si="0"/>
        <v>205</v>
      </c>
      <c r="F26" s="8">
        <f t="shared" si="3"/>
        <v>62</v>
      </c>
      <c r="G26" s="12" t="s">
        <v>47</v>
      </c>
      <c r="H26" s="37">
        <v>0</v>
      </c>
      <c r="I26" s="10">
        <v>205</v>
      </c>
      <c r="J26" s="8">
        <f t="shared" si="1"/>
        <v>205</v>
      </c>
      <c r="K26" s="2"/>
      <c r="L26" s="16" t="s">
        <v>21</v>
      </c>
      <c r="M26" s="7">
        <f>AVERAGE(H13:H16)</f>
        <v>0</v>
      </c>
      <c r="N26" s="7">
        <f>AVERAGE(I13:I16)</f>
        <v>205</v>
      </c>
      <c r="O26" s="2"/>
      <c r="P26" s="2"/>
      <c r="Q26" s="2"/>
    </row>
    <row r="27" spans="1:17" ht="15.75" customHeight="1" x14ac:dyDescent="0.25">
      <c r="A27" s="8">
        <f t="shared" si="2"/>
        <v>15</v>
      </c>
      <c r="B27" s="9" t="s">
        <v>48</v>
      </c>
      <c r="C27" s="37">
        <v>0</v>
      </c>
      <c r="D27" s="10">
        <v>205</v>
      </c>
      <c r="E27" s="11">
        <f t="shared" si="0"/>
        <v>205</v>
      </c>
      <c r="F27" s="8">
        <f t="shared" si="3"/>
        <v>63</v>
      </c>
      <c r="G27" s="12" t="s">
        <v>49</v>
      </c>
      <c r="H27" s="37">
        <v>0</v>
      </c>
      <c r="I27" s="10">
        <v>205</v>
      </c>
      <c r="J27" s="8">
        <f t="shared" si="1"/>
        <v>205</v>
      </c>
      <c r="K27" s="2"/>
      <c r="L27" s="24" t="s">
        <v>29</v>
      </c>
      <c r="M27" s="7">
        <f>AVERAGE(H17:H20)</f>
        <v>0</v>
      </c>
      <c r="N27" s="7">
        <f>AVERAGE(I17:I20)</f>
        <v>205</v>
      </c>
      <c r="O27" s="2"/>
      <c r="P27" s="2"/>
      <c r="Q27" s="2"/>
    </row>
    <row r="28" spans="1:17" ht="15.75" customHeight="1" x14ac:dyDescent="0.25">
      <c r="A28" s="8">
        <f t="shared" si="2"/>
        <v>16</v>
      </c>
      <c r="B28" s="9" t="s">
        <v>50</v>
      </c>
      <c r="C28" s="37">
        <v>0</v>
      </c>
      <c r="D28" s="10">
        <v>205</v>
      </c>
      <c r="E28" s="11">
        <f t="shared" si="0"/>
        <v>205</v>
      </c>
      <c r="F28" s="8">
        <f t="shared" si="3"/>
        <v>64</v>
      </c>
      <c r="G28" s="12" t="s">
        <v>51</v>
      </c>
      <c r="H28" s="37">
        <v>0</v>
      </c>
      <c r="I28" s="10">
        <v>205</v>
      </c>
      <c r="J28" s="8">
        <f t="shared" si="1"/>
        <v>205</v>
      </c>
      <c r="K28" s="2"/>
      <c r="L28" s="2" t="s">
        <v>37</v>
      </c>
      <c r="M28" s="7">
        <f>AVERAGE(H21:H24)</f>
        <v>0</v>
      </c>
      <c r="N28" s="7">
        <f>AVERAGE(I21:I24)</f>
        <v>205</v>
      </c>
      <c r="O28" s="2"/>
      <c r="P28" s="2"/>
      <c r="Q28" s="2"/>
    </row>
    <row r="29" spans="1:17" ht="15.75" customHeight="1" x14ac:dyDescent="0.25">
      <c r="A29" s="8">
        <f t="shared" si="2"/>
        <v>17</v>
      </c>
      <c r="B29" s="9" t="s">
        <v>52</v>
      </c>
      <c r="C29" s="37">
        <v>0</v>
      </c>
      <c r="D29" s="10">
        <v>205</v>
      </c>
      <c r="E29" s="11">
        <f t="shared" si="0"/>
        <v>205</v>
      </c>
      <c r="F29" s="8">
        <f t="shared" si="3"/>
        <v>65</v>
      </c>
      <c r="G29" s="12" t="s">
        <v>53</v>
      </c>
      <c r="H29" s="37">
        <v>0</v>
      </c>
      <c r="I29" s="10">
        <v>205</v>
      </c>
      <c r="J29" s="8">
        <f t="shared" si="1"/>
        <v>205</v>
      </c>
      <c r="K29" s="2"/>
      <c r="L29" s="2" t="s">
        <v>45</v>
      </c>
      <c r="M29" s="7">
        <f>AVERAGE(H25:H28)</f>
        <v>0</v>
      </c>
      <c r="N29" s="7">
        <f>AVERAGE(I25:I28)</f>
        <v>205</v>
      </c>
      <c r="O29" s="2"/>
      <c r="P29" s="2"/>
      <c r="Q29" s="2"/>
    </row>
    <row r="30" spans="1:17" ht="15.75" customHeight="1" x14ac:dyDescent="0.25">
      <c r="A30" s="8">
        <f t="shared" si="2"/>
        <v>18</v>
      </c>
      <c r="B30" s="9" t="s">
        <v>54</v>
      </c>
      <c r="C30" s="37">
        <v>0</v>
      </c>
      <c r="D30" s="10">
        <v>205</v>
      </c>
      <c r="E30" s="11">
        <f t="shared" si="0"/>
        <v>205</v>
      </c>
      <c r="F30" s="8">
        <f t="shared" si="3"/>
        <v>66</v>
      </c>
      <c r="G30" s="12" t="s">
        <v>55</v>
      </c>
      <c r="H30" s="37">
        <v>0</v>
      </c>
      <c r="I30" s="10">
        <v>205</v>
      </c>
      <c r="J30" s="8">
        <f t="shared" si="1"/>
        <v>205</v>
      </c>
      <c r="K30" s="2"/>
      <c r="L30" s="2" t="s">
        <v>53</v>
      </c>
      <c r="M30" s="7">
        <f>AVERAGE(H29:H32)</f>
        <v>0</v>
      </c>
      <c r="N30" s="7">
        <f>AVERAGE(I29:I32)</f>
        <v>205</v>
      </c>
      <c r="O30" s="2"/>
      <c r="P30" s="2"/>
      <c r="Q30" s="2"/>
    </row>
    <row r="31" spans="1:17" ht="15.75" customHeight="1" x14ac:dyDescent="0.25">
      <c r="A31" s="8">
        <f t="shared" si="2"/>
        <v>19</v>
      </c>
      <c r="B31" s="9" t="s">
        <v>56</v>
      </c>
      <c r="C31" s="37">
        <v>0</v>
      </c>
      <c r="D31" s="10">
        <v>205</v>
      </c>
      <c r="E31" s="11">
        <f t="shared" si="0"/>
        <v>205</v>
      </c>
      <c r="F31" s="8">
        <f t="shared" si="3"/>
        <v>67</v>
      </c>
      <c r="G31" s="12" t="s">
        <v>57</v>
      </c>
      <c r="H31" s="37">
        <v>0</v>
      </c>
      <c r="I31" s="10">
        <v>205</v>
      </c>
      <c r="J31" s="8">
        <f t="shared" si="1"/>
        <v>205</v>
      </c>
      <c r="K31" s="2"/>
      <c r="L31" s="2" t="s">
        <v>61</v>
      </c>
      <c r="M31" s="7">
        <f>AVERAGE(H33:H36)</f>
        <v>0</v>
      </c>
      <c r="N31" s="7">
        <f>AVERAGE(I33:I36)</f>
        <v>205</v>
      </c>
      <c r="O31" s="2"/>
      <c r="P31" s="2"/>
      <c r="Q31" s="2"/>
    </row>
    <row r="32" spans="1:17" ht="15.75" customHeight="1" x14ac:dyDescent="0.25">
      <c r="A32" s="8">
        <f t="shared" si="2"/>
        <v>20</v>
      </c>
      <c r="B32" s="9" t="s">
        <v>58</v>
      </c>
      <c r="C32" s="37">
        <v>0</v>
      </c>
      <c r="D32" s="10">
        <v>205</v>
      </c>
      <c r="E32" s="11">
        <f t="shared" si="0"/>
        <v>205</v>
      </c>
      <c r="F32" s="8">
        <f t="shared" si="3"/>
        <v>68</v>
      </c>
      <c r="G32" s="12" t="s">
        <v>59</v>
      </c>
      <c r="H32" s="37">
        <v>0</v>
      </c>
      <c r="I32" s="10">
        <v>205</v>
      </c>
      <c r="J32" s="8">
        <f t="shared" si="1"/>
        <v>205</v>
      </c>
      <c r="K32" s="2"/>
      <c r="L32" s="2" t="s">
        <v>69</v>
      </c>
      <c r="M32" s="7">
        <f>AVERAGE(H37:H40)</f>
        <v>0</v>
      </c>
      <c r="N32" s="7">
        <f>AVERAGE(I37:I40)</f>
        <v>205</v>
      </c>
      <c r="O32" s="2"/>
      <c r="P32" s="2"/>
      <c r="Q32" s="2"/>
    </row>
    <row r="33" spans="1:17" ht="15.75" customHeight="1" x14ac:dyDescent="0.25">
      <c r="A33" s="8">
        <f t="shared" si="2"/>
        <v>21</v>
      </c>
      <c r="B33" s="9" t="s">
        <v>60</v>
      </c>
      <c r="C33" s="37">
        <v>0</v>
      </c>
      <c r="D33" s="10">
        <v>205</v>
      </c>
      <c r="E33" s="11">
        <f t="shared" si="0"/>
        <v>205</v>
      </c>
      <c r="F33" s="8">
        <f t="shared" si="3"/>
        <v>69</v>
      </c>
      <c r="G33" s="12" t="s">
        <v>61</v>
      </c>
      <c r="H33" s="37">
        <v>0</v>
      </c>
      <c r="I33" s="10">
        <v>205</v>
      </c>
      <c r="J33" s="8">
        <f t="shared" si="1"/>
        <v>205</v>
      </c>
      <c r="K33" s="2"/>
      <c r="L33" s="2" t="s">
        <v>77</v>
      </c>
      <c r="M33" s="7">
        <f>AVERAGE(H41:H44)</f>
        <v>0</v>
      </c>
      <c r="N33" s="7">
        <f>AVERAGE(I41:I44)</f>
        <v>205</v>
      </c>
      <c r="O33" s="2"/>
      <c r="P33" s="2"/>
      <c r="Q33" s="2"/>
    </row>
    <row r="34" spans="1:17" ht="15.75" customHeight="1" x14ac:dyDescent="0.25">
      <c r="A34" s="8">
        <f t="shared" si="2"/>
        <v>22</v>
      </c>
      <c r="B34" s="9" t="s">
        <v>62</v>
      </c>
      <c r="C34" s="37">
        <v>0</v>
      </c>
      <c r="D34" s="10">
        <v>205</v>
      </c>
      <c r="E34" s="11">
        <f t="shared" si="0"/>
        <v>205</v>
      </c>
      <c r="F34" s="8">
        <f t="shared" si="3"/>
        <v>70</v>
      </c>
      <c r="G34" s="12" t="s">
        <v>63</v>
      </c>
      <c r="H34" s="37">
        <v>0</v>
      </c>
      <c r="I34" s="10">
        <v>205</v>
      </c>
      <c r="J34" s="8">
        <f t="shared" si="1"/>
        <v>205</v>
      </c>
      <c r="K34" s="2"/>
      <c r="L34" s="2" t="s">
        <v>85</v>
      </c>
      <c r="M34" s="7">
        <f>AVERAGE(H45:H48)</f>
        <v>0</v>
      </c>
      <c r="N34" s="7">
        <f>AVERAGE(I45:I48)</f>
        <v>205</v>
      </c>
      <c r="O34" s="2"/>
      <c r="P34" s="2"/>
      <c r="Q34" s="2"/>
    </row>
    <row r="35" spans="1:17" ht="15.75" customHeight="1" x14ac:dyDescent="0.25">
      <c r="A35" s="8">
        <f t="shared" si="2"/>
        <v>23</v>
      </c>
      <c r="B35" s="9" t="s">
        <v>64</v>
      </c>
      <c r="C35" s="37">
        <v>0</v>
      </c>
      <c r="D35" s="10">
        <v>205</v>
      </c>
      <c r="E35" s="11">
        <f t="shared" si="0"/>
        <v>205</v>
      </c>
      <c r="F35" s="8">
        <f t="shared" si="3"/>
        <v>71</v>
      </c>
      <c r="G35" s="12" t="s">
        <v>65</v>
      </c>
      <c r="H35" s="37">
        <v>0</v>
      </c>
      <c r="I35" s="10">
        <v>205</v>
      </c>
      <c r="J35" s="8">
        <f t="shared" si="1"/>
        <v>205</v>
      </c>
      <c r="K35" s="2"/>
      <c r="L35" s="2" t="s">
        <v>93</v>
      </c>
      <c r="M35" s="7">
        <f>AVERAGE(H49:H52)</f>
        <v>0</v>
      </c>
      <c r="N35" s="7">
        <f>AVERAGE(I49:I52)</f>
        <v>205</v>
      </c>
      <c r="O35" s="2"/>
      <c r="P35" s="2"/>
      <c r="Q35" s="2"/>
    </row>
    <row r="36" spans="1:17" ht="15.75" customHeight="1" x14ac:dyDescent="0.25">
      <c r="A36" s="8">
        <f t="shared" si="2"/>
        <v>24</v>
      </c>
      <c r="B36" s="9" t="s">
        <v>66</v>
      </c>
      <c r="C36" s="37">
        <v>0</v>
      </c>
      <c r="D36" s="10">
        <v>205</v>
      </c>
      <c r="E36" s="11">
        <f t="shared" si="0"/>
        <v>205</v>
      </c>
      <c r="F36" s="8">
        <f t="shared" si="3"/>
        <v>72</v>
      </c>
      <c r="G36" s="12" t="s">
        <v>67</v>
      </c>
      <c r="H36" s="37">
        <v>0</v>
      </c>
      <c r="I36" s="10">
        <v>205</v>
      </c>
      <c r="J36" s="8">
        <f t="shared" si="1"/>
        <v>205</v>
      </c>
      <c r="K36" s="2"/>
      <c r="L36" s="101" t="s">
        <v>101</v>
      </c>
      <c r="M36" s="7">
        <f>AVERAGE(H53:H56)</f>
        <v>0</v>
      </c>
      <c r="N36" s="7">
        <f>AVERAGE(I53:I56)</f>
        <v>205</v>
      </c>
      <c r="O36" s="2"/>
      <c r="P36" s="2"/>
      <c r="Q36" s="2"/>
    </row>
    <row r="37" spans="1:17" ht="15.75" customHeight="1" x14ac:dyDescent="0.25">
      <c r="A37" s="8">
        <v>25</v>
      </c>
      <c r="B37" s="9" t="s">
        <v>68</v>
      </c>
      <c r="C37" s="37">
        <v>0</v>
      </c>
      <c r="D37" s="10">
        <v>205</v>
      </c>
      <c r="E37" s="11">
        <f t="shared" si="0"/>
        <v>205</v>
      </c>
      <c r="F37" s="8">
        <v>73</v>
      </c>
      <c r="G37" s="12" t="s">
        <v>69</v>
      </c>
      <c r="H37" s="37">
        <v>0</v>
      </c>
      <c r="I37" s="10">
        <v>205</v>
      </c>
      <c r="J37" s="8">
        <f t="shared" si="1"/>
        <v>205</v>
      </c>
      <c r="K37" s="2"/>
      <c r="L37" s="101" t="s">
        <v>109</v>
      </c>
      <c r="M37" s="7">
        <f>AVERAGE(H57:H60)</f>
        <v>0</v>
      </c>
      <c r="N37" s="7">
        <f>AVERAGE(I57:I60)</f>
        <v>205</v>
      </c>
      <c r="O37" s="2"/>
      <c r="P37" s="2"/>
      <c r="Q37" s="2"/>
    </row>
    <row r="38" spans="1:17" ht="15.75" customHeight="1" x14ac:dyDescent="0.25">
      <c r="A38" s="8">
        <f t="shared" ref="A38:A60" si="4">A37+1</f>
        <v>26</v>
      </c>
      <c r="B38" s="9" t="s">
        <v>70</v>
      </c>
      <c r="C38" s="37">
        <v>0</v>
      </c>
      <c r="D38" s="10">
        <v>205</v>
      </c>
      <c r="E38" s="8">
        <f t="shared" si="0"/>
        <v>205</v>
      </c>
      <c r="F38" s="8">
        <f t="shared" ref="F38:F60" si="5">F37+1</f>
        <v>74</v>
      </c>
      <c r="G38" s="12" t="s">
        <v>71</v>
      </c>
      <c r="H38" s="37">
        <v>0</v>
      </c>
      <c r="I38" s="10">
        <v>205</v>
      </c>
      <c r="J38" s="8">
        <f t="shared" si="1"/>
        <v>205</v>
      </c>
      <c r="K38" s="2"/>
      <c r="L38" s="101" t="s">
        <v>302</v>
      </c>
      <c r="M38" s="101">
        <f>AVERAGE(M14:M37)</f>
        <v>0</v>
      </c>
      <c r="N38" s="101">
        <f>AVERAGE(N14:N37)</f>
        <v>205</v>
      </c>
      <c r="O38" s="2"/>
      <c r="P38" s="2"/>
      <c r="Q38" s="2"/>
    </row>
    <row r="39" spans="1:17" ht="15.75" customHeight="1" x14ac:dyDescent="0.25">
      <c r="A39" s="8">
        <f t="shared" si="4"/>
        <v>27</v>
      </c>
      <c r="B39" s="9" t="s">
        <v>72</v>
      </c>
      <c r="C39" s="37">
        <v>0</v>
      </c>
      <c r="D39" s="10">
        <v>205</v>
      </c>
      <c r="E39" s="8">
        <f t="shared" si="0"/>
        <v>205</v>
      </c>
      <c r="F39" s="8">
        <f t="shared" si="5"/>
        <v>75</v>
      </c>
      <c r="G39" s="12" t="s">
        <v>73</v>
      </c>
      <c r="H39" s="37">
        <v>0</v>
      </c>
      <c r="I39" s="10">
        <v>205</v>
      </c>
      <c r="J39" s="8">
        <f t="shared" si="1"/>
        <v>205</v>
      </c>
      <c r="K39" s="2"/>
      <c r="L39" s="168" t="s">
        <v>303</v>
      </c>
      <c r="M39" s="169">
        <f>AVERAGE('01.09.2020 revised:30.09.2020 final revision'!M38)</f>
        <v>78.836805555555571</v>
      </c>
      <c r="N39" s="169">
        <f>AVERAGE('01.09.2020 revised:30.09.2020 final revision'!N38)</f>
        <v>203.45868055555559</v>
      </c>
      <c r="O39" s="170">
        <f>SUM(M39:N39)</f>
        <v>282.29548611111113</v>
      </c>
      <c r="P39" s="2"/>
      <c r="Q39" s="2"/>
    </row>
    <row r="40" spans="1:17" ht="15.75" customHeight="1" x14ac:dyDescent="0.25">
      <c r="A40" s="8">
        <f t="shared" si="4"/>
        <v>28</v>
      </c>
      <c r="B40" s="9" t="s">
        <v>74</v>
      </c>
      <c r="C40" s="37">
        <v>0</v>
      </c>
      <c r="D40" s="10">
        <v>205</v>
      </c>
      <c r="E40" s="8">
        <f t="shared" si="0"/>
        <v>205</v>
      </c>
      <c r="F40" s="8">
        <f t="shared" si="5"/>
        <v>76</v>
      </c>
      <c r="G40" s="12" t="s">
        <v>75</v>
      </c>
      <c r="H40" s="37">
        <v>0</v>
      </c>
      <c r="I40" s="10">
        <v>205</v>
      </c>
      <c r="J40" s="8">
        <f t="shared" si="1"/>
        <v>205</v>
      </c>
      <c r="K40" s="2"/>
      <c r="L40" s="2"/>
      <c r="M40" s="2"/>
      <c r="N40" s="2"/>
      <c r="O40" s="2"/>
      <c r="P40" s="2"/>
      <c r="Q40" s="2"/>
    </row>
    <row r="41" spans="1:17" ht="15.75" customHeight="1" x14ac:dyDescent="0.25">
      <c r="A41" s="8">
        <f t="shared" si="4"/>
        <v>29</v>
      </c>
      <c r="B41" s="9" t="s">
        <v>76</v>
      </c>
      <c r="C41" s="37">
        <v>0</v>
      </c>
      <c r="D41" s="10">
        <v>205</v>
      </c>
      <c r="E41" s="8">
        <f t="shared" si="0"/>
        <v>205</v>
      </c>
      <c r="F41" s="8">
        <f t="shared" si="5"/>
        <v>77</v>
      </c>
      <c r="G41" s="12" t="s">
        <v>77</v>
      </c>
      <c r="H41" s="37">
        <v>0</v>
      </c>
      <c r="I41" s="10">
        <v>205</v>
      </c>
      <c r="J41" s="8">
        <f t="shared" si="1"/>
        <v>205</v>
      </c>
      <c r="K41" s="2"/>
      <c r="L41" s="2"/>
      <c r="M41" s="2"/>
      <c r="N41" s="2"/>
      <c r="O41" s="2"/>
      <c r="P41" s="2"/>
      <c r="Q41" s="2"/>
    </row>
    <row r="42" spans="1:17" ht="15.75" customHeight="1" x14ac:dyDescent="0.25">
      <c r="A42" s="8">
        <f t="shared" si="4"/>
        <v>30</v>
      </c>
      <c r="B42" s="9" t="s">
        <v>78</v>
      </c>
      <c r="C42" s="37">
        <v>0</v>
      </c>
      <c r="D42" s="10">
        <v>205</v>
      </c>
      <c r="E42" s="8">
        <f t="shared" si="0"/>
        <v>205</v>
      </c>
      <c r="F42" s="8">
        <f t="shared" si="5"/>
        <v>78</v>
      </c>
      <c r="G42" s="12" t="s">
        <v>79</v>
      </c>
      <c r="H42" s="37">
        <v>0</v>
      </c>
      <c r="I42" s="10">
        <v>205</v>
      </c>
      <c r="J42" s="8">
        <f t="shared" si="1"/>
        <v>205</v>
      </c>
      <c r="K42" s="2"/>
      <c r="L42" s="2"/>
      <c r="M42" s="2"/>
      <c r="N42" s="2"/>
      <c r="O42" s="2"/>
      <c r="P42" s="2"/>
      <c r="Q42" s="2"/>
    </row>
    <row r="43" spans="1:17" ht="15.75" customHeight="1" x14ac:dyDescent="0.25">
      <c r="A43" s="8">
        <f t="shared" si="4"/>
        <v>31</v>
      </c>
      <c r="B43" s="9" t="s">
        <v>80</v>
      </c>
      <c r="C43" s="37">
        <v>0</v>
      </c>
      <c r="D43" s="10">
        <v>205</v>
      </c>
      <c r="E43" s="8">
        <f t="shared" si="0"/>
        <v>205</v>
      </c>
      <c r="F43" s="8">
        <f t="shared" si="5"/>
        <v>79</v>
      </c>
      <c r="G43" s="12" t="s">
        <v>81</v>
      </c>
      <c r="H43" s="37">
        <v>0</v>
      </c>
      <c r="I43" s="10">
        <v>205</v>
      </c>
      <c r="J43" s="8">
        <f t="shared" si="1"/>
        <v>205</v>
      </c>
      <c r="K43" s="2"/>
      <c r="L43" s="2"/>
      <c r="M43" s="2"/>
      <c r="N43" s="2"/>
      <c r="O43" s="2"/>
      <c r="P43" s="2"/>
      <c r="Q43" s="2"/>
    </row>
    <row r="44" spans="1:17" ht="15.75" customHeight="1" x14ac:dyDescent="0.25">
      <c r="A44" s="8">
        <f t="shared" si="4"/>
        <v>32</v>
      </c>
      <c r="B44" s="9" t="s">
        <v>82</v>
      </c>
      <c r="C44" s="37">
        <v>0</v>
      </c>
      <c r="D44" s="10">
        <v>205</v>
      </c>
      <c r="E44" s="8">
        <f t="shared" si="0"/>
        <v>205</v>
      </c>
      <c r="F44" s="8">
        <f t="shared" si="5"/>
        <v>80</v>
      </c>
      <c r="G44" s="12" t="s">
        <v>83</v>
      </c>
      <c r="H44" s="37">
        <v>0</v>
      </c>
      <c r="I44" s="10">
        <v>205</v>
      </c>
      <c r="J44" s="8">
        <f t="shared" si="1"/>
        <v>205</v>
      </c>
      <c r="K44" s="2"/>
      <c r="L44" s="2"/>
      <c r="M44" s="2"/>
      <c r="N44" s="2"/>
      <c r="O44" s="2"/>
      <c r="P44" s="2"/>
      <c r="Q44" s="2"/>
    </row>
    <row r="45" spans="1:17" ht="15.75" customHeight="1" x14ac:dyDescent="0.25">
      <c r="A45" s="8">
        <f t="shared" si="4"/>
        <v>33</v>
      </c>
      <c r="B45" s="9" t="s">
        <v>84</v>
      </c>
      <c r="C45" s="37">
        <v>0</v>
      </c>
      <c r="D45" s="10">
        <v>205</v>
      </c>
      <c r="E45" s="8">
        <f t="shared" si="0"/>
        <v>205</v>
      </c>
      <c r="F45" s="8">
        <f t="shared" si="5"/>
        <v>81</v>
      </c>
      <c r="G45" s="12" t="s">
        <v>85</v>
      </c>
      <c r="H45" s="37">
        <v>0</v>
      </c>
      <c r="I45" s="10">
        <v>205</v>
      </c>
      <c r="J45" s="8">
        <f t="shared" si="1"/>
        <v>205</v>
      </c>
      <c r="K45" s="2"/>
      <c r="L45" s="2"/>
      <c r="M45" s="2"/>
      <c r="N45" s="2"/>
      <c r="O45" s="2"/>
      <c r="P45" s="2"/>
      <c r="Q45" s="2"/>
    </row>
    <row r="46" spans="1:17" ht="15.75" customHeight="1" x14ac:dyDescent="0.25">
      <c r="A46" s="8">
        <f t="shared" si="4"/>
        <v>34</v>
      </c>
      <c r="B46" s="9" t="s">
        <v>86</v>
      </c>
      <c r="C46" s="37">
        <v>0</v>
      </c>
      <c r="D46" s="10">
        <v>205</v>
      </c>
      <c r="E46" s="8">
        <f t="shared" si="0"/>
        <v>205</v>
      </c>
      <c r="F46" s="8">
        <f t="shared" si="5"/>
        <v>82</v>
      </c>
      <c r="G46" s="12" t="s">
        <v>87</v>
      </c>
      <c r="H46" s="37">
        <v>0</v>
      </c>
      <c r="I46" s="10">
        <v>205</v>
      </c>
      <c r="J46" s="8">
        <f t="shared" si="1"/>
        <v>205</v>
      </c>
      <c r="K46" s="2"/>
      <c r="L46" s="2"/>
      <c r="M46" s="2"/>
      <c r="N46" s="2"/>
      <c r="O46" s="2"/>
      <c r="P46" s="2"/>
      <c r="Q46" s="2"/>
    </row>
    <row r="47" spans="1:17" ht="15.75" customHeight="1" x14ac:dyDescent="0.25">
      <c r="A47" s="8">
        <f t="shared" si="4"/>
        <v>35</v>
      </c>
      <c r="B47" s="9" t="s">
        <v>88</v>
      </c>
      <c r="C47" s="37">
        <v>0</v>
      </c>
      <c r="D47" s="10">
        <v>205</v>
      </c>
      <c r="E47" s="8">
        <f t="shared" si="0"/>
        <v>205</v>
      </c>
      <c r="F47" s="8">
        <f t="shared" si="5"/>
        <v>83</v>
      </c>
      <c r="G47" s="12" t="s">
        <v>89</v>
      </c>
      <c r="H47" s="37">
        <v>0</v>
      </c>
      <c r="I47" s="10">
        <v>205</v>
      </c>
      <c r="J47" s="8">
        <f t="shared" si="1"/>
        <v>205</v>
      </c>
      <c r="K47" s="2"/>
      <c r="L47" s="2"/>
      <c r="M47" s="2"/>
      <c r="N47" s="2"/>
      <c r="O47" s="2"/>
      <c r="P47" s="2"/>
      <c r="Q47" s="2"/>
    </row>
    <row r="48" spans="1:17" ht="15.75" customHeight="1" x14ac:dyDescent="0.25">
      <c r="A48" s="8">
        <f t="shared" si="4"/>
        <v>36</v>
      </c>
      <c r="B48" s="9" t="s">
        <v>90</v>
      </c>
      <c r="C48" s="37">
        <v>0</v>
      </c>
      <c r="D48" s="10">
        <v>205</v>
      </c>
      <c r="E48" s="8">
        <f t="shared" si="0"/>
        <v>205</v>
      </c>
      <c r="F48" s="8">
        <f t="shared" si="5"/>
        <v>84</v>
      </c>
      <c r="G48" s="12" t="s">
        <v>91</v>
      </c>
      <c r="H48" s="37">
        <v>0</v>
      </c>
      <c r="I48" s="10">
        <v>205</v>
      </c>
      <c r="J48" s="8">
        <f t="shared" si="1"/>
        <v>205</v>
      </c>
      <c r="K48" s="2"/>
      <c r="L48" s="2"/>
      <c r="M48" s="2"/>
      <c r="N48" s="2"/>
      <c r="O48" s="2"/>
      <c r="P48" s="2"/>
      <c r="Q48" s="2"/>
    </row>
    <row r="49" spans="1:17" ht="15.75" customHeight="1" x14ac:dyDescent="0.25">
      <c r="A49" s="8">
        <f t="shared" si="4"/>
        <v>37</v>
      </c>
      <c r="B49" s="9" t="s">
        <v>92</v>
      </c>
      <c r="C49" s="37">
        <v>0</v>
      </c>
      <c r="D49" s="10">
        <v>205</v>
      </c>
      <c r="E49" s="8">
        <f t="shared" si="0"/>
        <v>205</v>
      </c>
      <c r="F49" s="8">
        <f t="shared" si="5"/>
        <v>85</v>
      </c>
      <c r="G49" s="12" t="s">
        <v>93</v>
      </c>
      <c r="H49" s="37">
        <v>0</v>
      </c>
      <c r="I49" s="10">
        <v>205</v>
      </c>
      <c r="J49" s="8">
        <f t="shared" si="1"/>
        <v>205</v>
      </c>
      <c r="K49" s="2"/>
      <c r="L49" s="2"/>
      <c r="M49" s="2"/>
      <c r="N49" s="2"/>
      <c r="O49" s="2"/>
      <c r="P49" s="2"/>
      <c r="Q49" s="2"/>
    </row>
    <row r="50" spans="1:17" ht="15.75" customHeight="1" x14ac:dyDescent="0.25">
      <c r="A50" s="8">
        <f t="shared" si="4"/>
        <v>38</v>
      </c>
      <c r="B50" s="12" t="s">
        <v>94</v>
      </c>
      <c r="C50" s="37">
        <v>0</v>
      </c>
      <c r="D50" s="10">
        <v>205</v>
      </c>
      <c r="E50" s="8">
        <f t="shared" si="0"/>
        <v>205</v>
      </c>
      <c r="F50" s="8">
        <f t="shared" si="5"/>
        <v>86</v>
      </c>
      <c r="G50" s="12" t="s">
        <v>95</v>
      </c>
      <c r="H50" s="37">
        <v>0</v>
      </c>
      <c r="I50" s="10">
        <v>205</v>
      </c>
      <c r="J50" s="8">
        <f t="shared" si="1"/>
        <v>205</v>
      </c>
      <c r="K50" s="2"/>
      <c r="L50" s="2"/>
      <c r="M50" s="2"/>
      <c r="N50" s="2"/>
      <c r="O50" s="2"/>
      <c r="P50" s="2"/>
      <c r="Q50" s="2"/>
    </row>
    <row r="51" spans="1:17" ht="15.75" customHeight="1" x14ac:dyDescent="0.25">
      <c r="A51" s="8">
        <f t="shared" si="4"/>
        <v>39</v>
      </c>
      <c r="B51" s="12" t="s">
        <v>96</v>
      </c>
      <c r="C51" s="37">
        <v>0</v>
      </c>
      <c r="D51" s="10">
        <v>205</v>
      </c>
      <c r="E51" s="8">
        <f t="shared" si="0"/>
        <v>205</v>
      </c>
      <c r="F51" s="8">
        <f t="shared" si="5"/>
        <v>87</v>
      </c>
      <c r="G51" s="12" t="s">
        <v>97</v>
      </c>
      <c r="H51" s="37">
        <v>0</v>
      </c>
      <c r="I51" s="10">
        <v>205</v>
      </c>
      <c r="J51" s="8">
        <f t="shared" si="1"/>
        <v>205</v>
      </c>
      <c r="K51" s="2"/>
      <c r="L51" s="2"/>
      <c r="M51" s="2"/>
      <c r="N51" s="2"/>
      <c r="O51" s="2"/>
      <c r="P51" s="2"/>
      <c r="Q51" s="2"/>
    </row>
    <row r="52" spans="1:17" ht="15.75" customHeight="1" x14ac:dyDescent="0.25">
      <c r="A52" s="8">
        <f t="shared" si="4"/>
        <v>40</v>
      </c>
      <c r="B52" s="12" t="s">
        <v>98</v>
      </c>
      <c r="C52" s="37">
        <v>0</v>
      </c>
      <c r="D52" s="10">
        <v>205</v>
      </c>
      <c r="E52" s="8">
        <f t="shared" si="0"/>
        <v>205</v>
      </c>
      <c r="F52" s="8">
        <f t="shared" si="5"/>
        <v>88</v>
      </c>
      <c r="G52" s="12" t="s">
        <v>99</v>
      </c>
      <c r="H52" s="37">
        <v>0</v>
      </c>
      <c r="I52" s="10">
        <v>205</v>
      </c>
      <c r="J52" s="8">
        <f t="shared" si="1"/>
        <v>205</v>
      </c>
      <c r="K52" s="2"/>
      <c r="L52" s="2"/>
      <c r="M52" s="2"/>
      <c r="N52" s="2"/>
      <c r="O52" s="2"/>
      <c r="P52" s="2"/>
      <c r="Q52" s="2"/>
    </row>
    <row r="53" spans="1:17" ht="15.75" customHeight="1" x14ac:dyDescent="0.25">
      <c r="A53" s="8">
        <f t="shared" si="4"/>
        <v>41</v>
      </c>
      <c r="B53" s="12" t="s">
        <v>100</v>
      </c>
      <c r="C53" s="37">
        <v>0</v>
      </c>
      <c r="D53" s="10">
        <v>205</v>
      </c>
      <c r="E53" s="8">
        <f t="shared" si="0"/>
        <v>205</v>
      </c>
      <c r="F53" s="8">
        <f t="shared" si="5"/>
        <v>89</v>
      </c>
      <c r="G53" s="12" t="s">
        <v>101</v>
      </c>
      <c r="H53" s="37">
        <v>0</v>
      </c>
      <c r="I53" s="10">
        <v>205</v>
      </c>
      <c r="J53" s="8">
        <f t="shared" si="1"/>
        <v>205</v>
      </c>
      <c r="K53" s="2"/>
      <c r="L53" s="13"/>
      <c r="M53" s="13"/>
      <c r="N53" s="13"/>
      <c r="O53" s="2"/>
      <c r="P53" s="2"/>
      <c r="Q53" s="2"/>
    </row>
    <row r="54" spans="1:17" ht="15.75" customHeight="1" x14ac:dyDescent="0.25">
      <c r="A54" s="8">
        <f t="shared" si="4"/>
        <v>42</v>
      </c>
      <c r="B54" s="12" t="s">
        <v>102</v>
      </c>
      <c r="C54" s="37">
        <v>0</v>
      </c>
      <c r="D54" s="10">
        <v>205</v>
      </c>
      <c r="E54" s="8">
        <f t="shared" si="0"/>
        <v>205</v>
      </c>
      <c r="F54" s="8">
        <f t="shared" si="5"/>
        <v>90</v>
      </c>
      <c r="G54" s="12" t="s">
        <v>103</v>
      </c>
      <c r="H54" s="37">
        <v>0</v>
      </c>
      <c r="I54" s="10">
        <v>205</v>
      </c>
      <c r="J54" s="8">
        <f t="shared" si="1"/>
        <v>205</v>
      </c>
      <c r="K54" s="2"/>
      <c r="L54" s="13"/>
      <c r="M54" s="13"/>
      <c r="N54" s="13"/>
      <c r="O54" s="2"/>
      <c r="P54" s="2"/>
      <c r="Q54" s="2"/>
    </row>
    <row r="55" spans="1:17" ht="15.75" customHeight="1" x14ac:dyDescent="0.25">
      <c r="A55" s="8">
        <f t="shared" si="4"/>
        <v>43</v>
      </c>
      <c r="B55" s="12" t="s">
        <v>104</v>
      </c>
      <c r="C55" s="37">
        <v>0</v>
      </c>
      <c r="D55" s="10">
        <v>205</v>
      </c>
      <c r="E55" s="8">
        <f t="shared" si="0"/>
        <v>205</v>
      </c>
      <c r="F55" s="8">
        <f t="shared" si="5"/>
        <v>91</v>
      </c>
      <c r="G55" s="12" t="s">
        <v>105</v>
      </c>
      <c r="H55" s="37">
        <v>0</v>
      </c>
      <c r="I55" s="10">
        <v>205</v>
      </c>
      <c r="J55" s="8">
        <f t="shared" si="1"/>
        <v>205</v>
      </c>
      <c r="K55" s="2"/>
      <c r="L55" s="13"/>
      <c r="M55" s="13"/>
      <c r="N55" s="13"/>
      <c r="O55" s="2"/>
      <c r="P55" s="2"/>
      <c r="Q55" s="2"/>
    </row>
    <row r="56" spans="1:17" ht="15.75" customHeight="1" x14ac:dyDescent="0.25">
      <c r="A56" s="8">
        <f t="shared" si="4"/>
        <v>44</v>
      </c>
      <c r="B56" s="12" t="s">
        <v>106</v>
      </c>
      <c r="C56" s="37">
        <v>0</v>
      </c>
      <c r="D56" s="10">
        <v>205</v>
      </c>
      <c r="E56" s="8">
        <f t="shared" si="0"/>
        <v>205</v>
      </c>
      <c r="F56" s="8">
        <f t="shared" si="5"/>
        <v>92</v>
      </c>
      <c r="G56" s="12" t="s">
        <v>107</v>
      </c>
      <c r="H56" s="37">
        <v>0</v>
      </c>
      <c r="I56" s="10">
        <v>205</v>
      </c>
      <c r="J56" s="8">
        <f t="shared" si="1"/>
        <v>205</v>
      </c>
      <c r="K56" s="2"/>
      <c r="L56" s="13"/>
      <c r="M56" s="13"/>
      <c r="N56" s="13"/>
      <c r="O56" s="2"/>
      <c r="P56" s="2"/>
      <c r="Q56" s="2"/>
    </row>
    <row r="57" spans="1:17" ht="15.75" customHeight="1" x14ac:dyDescent="0.25">
      <c r="A57" s="8">
        <f t="shared" si="4"/>
        <v>45</v>
      </c>
      <c r="B57" s="12" t="s">
        <v>108</v>
      </c>
      <c r="C57" s="37">
        <v>0</v>
      </c>
      <c r="D57" s="10">
        <v>205</v>
      </c>
      <c r="E57" s="8">
        <f t="shared" si="0"/>
        <v>205</v>
      </c>
      <c r="F57" s="8">
        <f t="shared" si="5"/>
        <v>93</v>
      </c>
      <c r="G57" s="12" t="s">
        <v>109</v>
      </c>
      <c r="H57" s="37">
        <v>0</v>
      </c>
      <c r="I57" s="10">
        <v>205</v>
      </c>
      <c r="J57" s="8">
        <f t="shared" si="1"/>
        <v>205</v>
      </c>
      <c r="K57" s="2"/>
      <c r="L57" s="14"/>
      <c r="M57" s="13"/>
      <c r="N57" s="15"/>
      <c r="O57" s="2"/>
      <c r="P57" s="2"/>
      <c r="Q57" s="2"/>
    </row>
    <row r="58" spans="1:17" ht="15.75" customHeight="1" x14ac:dyDescent="0.25">
      <c r="A58" s="8">
        <f t="shared" si="4"/>
        <v>46</v>
      </c>
      <c r="B58" s="12" t="s">
        <v>110</v>
      </c>
      <c r="C58" s="37">
        <v>0</v>
      </c>
      <c r="D58" s="10">
        <v>205</v>
      </c>
      <c r="E58" s="8">
        <f t="shared" si="0"/>
        <v>205</v>
      </c>
      <c r="F58" s="8">
        <f t="shared" si="5"/>
        <v>94</v>
      </c>
      <c r="G58" s="12" t="s">
        <v>111</v>
      </c>
      <c r="H58" s="37">
        <v>0</v>
      </c>
      <c r="I58" s="10">
        <v>205</v>
      </c>
      <c r="J58" s="8">
        <f t="shared" si="1"/>
        <v>205</v>
      </c>
      <c r="K58" s="2"/>
      <c r="L58" s="16"/>
      <c r="M58" s="13"/>
      <c r="N58" s="15"/>
      <c r="O58" s="2"/>
      <c r="P58" s="2"/>
      <c r="Q58" s="2"/>
    </row>
    <row r="59" spans="1:17" ht="15.75" customHeight="1" x14ac:dyDescent="0.25">
      <c r="A59" s="17">
        <f t="shared" si="4"/>
        <v>47</v>
      </c>
      <c r="B59" s="18" t="s">
        <v>112</v>
      </c>
      <c r="C59" s="37">
        <v>0</v>
      </c>
      <c r="D59" s="10">
        <v>205</v>
      </c>
      <c r="E59" s="17">
        <f t="shared" si="0"/>
        <v>205</v>
      </c>
      <c r="F59" s="17">
        <f t="shared" si="5"/>
        <v>95</v>
      </c>
      <c r="G59" s="18" t="s">
        <v>113</v>
      </c>
      <c r="H59" s="37">
        <v>0</v>
      </c>
      <c r="I59" s="10">
        <v>205</v>
      </c>
      <c r="J59" s="17">
        <f t="shared" si="1"/>
        <v>205</v>
      </c>
      <c r="K59" s="2"/>
      <c r="L59" s="16"/>
      <c r="M59" s="19"/>
      <c r="N59" s="15"/>
      <c r="O59" s="2"/>
      <c r="P59" s="2"/>
      <c r="Q59" s="2"/>
    </row>
    <row r="60" spans="1:17" ht="15.75" customHeight="1" x14ac:dyDescent="0.25">
      <c r="A60" s="17">
        <f t="shared" si="4"/>
        <v>48</v>
      </c>
      <c r="B60" s="18" t="s">
        <v>114</v>
      </c>
      <c r="C60" s="37">
        <v>0</v>
      </c>
      <c r="D60" s="10">
        <v>205</v>
      </c>
      <c r="E60" s="17">
        <f t="shared" si="0"/>
        <v>205</v>
      </c>
      <c r="F60" s="17">
        <f t="shared" si="5"/>
        <v>96</v>
      </c>
      <c r="G60" s="18" t="s">
        <v>115</v>
      </c>
      <c r="H60" s="37">
        <v>0</v>
      </c>
      <c r="I60" s="10">
        <v>205</v>
      </c>
      <c r="J60" s="17">
        <f t="shared" si="1"/>
        <v>205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t="s">
        <v>131</v>
      </c>
      <c r="P61" s="2"/>
      <c r="Q61" s="2"/>
    </row>
    <row r="62" spans="1:17" ht="52.5" customHeight="1" x14ac:dyDescent="0.25">
      <c r="A62" s="129" t="s">
        <v>134</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136</v>
      </c>
      <c r="F63" s="137"/>
      <c r="G63" s="138"/>
      <c r="H63" s="21">
        <v>0</v>
      </c>
      <c r="I63" s="21">
        <v>5.17</v>
      </c>
      <c r="J63" s="21">
        <f>H63+I63</f>
        <v>5.17</v>
      </c>
      <c r="K63" s="2"/>
      <c r="L63" s="22"/>
      <c r="M63" s="32">
        <f>L63/1000</f>
        <v>0</v>
      </c>
      <c r="N63" s="4"/>
      <c r="O63" s="7"/>
      <c r="P63" s="7"/>
      <c r="Q63" s="7"/>
    </row>
    <row r="64" spans="1:17" ht="30" customHeight="1" x14ac:dyDescent="0.25">
      <c r="A64" s="134"/>
      <c r="B64" s="135"/>
      <c r="C64" s="135"/>
      <c r="D64" s="135"/>
      <c r="E64" s="139" t="s">
        <v>137</v>
      </c>
      <c r="F64" s="140"/>
      <c r="G64" s="141"/>
      <c r="H64" s="36">
        <v>0</v>
      </c>
      <c r="I64" s="36">
        <v>0.54949999999999999</v>
      </c>
      <c r="J64" s="36">
        <f>H64+I64</f>
        <v>0.54949999999999999</v>
      </c>
      <c r="K64" s="2"/>
      <c r="L64" s="24"/>
      <c r="M64" s="24">
        <v>0</v>
      </c>
      <c r="N64" s="4">
        <v>549.5</v>
      </c>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135</v>
      </c>
      <c r="B66" s="143"/>
      <c r="C66" s="143"/>
      <c r="D66" s="143"/>
      <c r="E66" s="143"/>
      <c r="F66" s="143"/>
      <c r="G66" s="143"/>
      <c r="H66" s="143"/>
      <c r="I66" s="143"/>
      <c r="J66" s="144"/>
      <c r="K66" s="2" t="s">
        <v>124</v>
      </c>
      <c r="L66" s="24"/>
      <c r="M66" s="27">
        <v>0.1</v>
      </c>
      <c r="N66" s="28">
        <v>0.625</v>
      </c>
      <c r="O66" s="29">
        <f>M66+N66</f>
        <v>0.72499999999999998</v>
      </c>
      <c r="P66" s="29">
        <f>O66/J63*100</f>
        <v>14.023210831721469</v>
      </c>
      <c r="Q66" s="7"/>
    </row>
    <row r="67" spans="1:17" ht="25.5" customHeight="1" x14ac:dyDescent="0.25">
      <c r="A67" s="30"/>
      <c r="B67" s="31"/>
      <c r="C67" s="31"/>
      <c r="D67" s="31"/>
      <c r="E67" s="31"/>
      <c r="F67" s="31"/>
      <c r="G67" s="31"/>
      <c r="H67" s="145" t="s">
        <v>125</v>
      </c>
      <c r="I67" s="146"/>
      <c r="J67" s="147"/>
      <c r="K67" s="2"/>
      <c r="L67" s="4"/>
      <c r="M67" s="29">
        <f>H63+H64-M66-0.018</f>
        <v>-0.11800000000000001</v>
      </c>
      <c r="N67" s="29">
        <f>I63+I64-N66-0.018</f>
        <v>5.0765000000000002</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-4.9166666666666673E-3</v>
      </c>
      <c r="N69" s="32">
        <f>(N67+N68)/24</f>
        <v>0.21152083333333335</v>
      </c>
      <c r="O69" s="23"/>
      <c r="P69" s="32">
        <f>M69+N69</f>
        <v>0.20660416666666667</v>
      </c>
      <c r="Q69" s="7"/>
    </row>
    <row r="70" spans="1:17" ht="15.75" customHeight="1" x14ac:dyDescent="0.25">
      <c r="A70" s="2"/>
      <c r="B70" s="2"/>
      <c r="C70" s="2"/>
      <c r="D70" s="2"/>
      <c r="E70" s="2"/>
      <c r="F70" s="2"/>
      <c r="G70" s="2"/>
      <c r="H70" s="2"/>
      <c r="I70" s="2"/>
      <c r="J70" s="2"/>
      <c r="K70" s="2"/>
      <c r="L70" s="7"/>
      <c r="M70" s="29">
        <f>M69*1000</f>
        <v>-4.916666666666667</v>
      </c>
      <c r="N70" s="29">
        <f>N69*1000</f>
        <v>211.52083333333334</v>
      </c>
      <c r="O70" s="23"/>
      <c r="P70" s="29">
        <f>M70+N70</f>
        <v>206.60416666666669</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43"/>
      <c r="F72" s="2"/>
      <c r="G72" s="2"/>
      <c r="H72" s="2"/>
      <c r="I72" s="2"/>
      <c r="J72" s="43"/>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0.624</v>
      </c>
      <c r="L81" s="29">
        <v>1.3149999999999999</v>
      </c>
      <c r="M81" s="32">
        <f>K81+L81</f>
        <v>1.9390000000000001</v>
      </c>
      <c r="N81" s="32">
        <f>M81-M63</f>
        <v>1.9390000000000001</v>
      </c>
      <c r="O81" s="2"/>
      <c r="P81" s="2"/>
      <c r="Q81" s="2"/>
    </row>
    <row r="82" spans="1:17" ht="15.75" customHeight="1" x14ac:dyDescent="0.25">
      <c r="A82" s="2"/>
      <c r="B82" s="2"/>
      <c r="C82" s="2"/>
      <c r="D82" s="2"/>
      <c r="E82" s="2"/>
      <c r="F82" s="2"/>
      <c r="G82" s="2"/>
      <c r="H82" s="2"/>
      <c r="I82" s="2"/>
      <c r="J82" s="2"/>
      <c r="K82" s="35">
        <v>0</v>
      </c>
      <c r="L82" s="35">
        <f>L81-N81</f>
        <v>-0.62400000000000011</v>
      </c>
      <c r="M82" s="32">
        <f>K82+L82</f>
        <v>-0.62400000000000011</v>
      </c>
      <c r="N82" s="32">
        <f>N81/2</f>
        <v>0.96950000000000003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0" workbookViewId="0">
      <selection activeCell="L11" sqref="L11:N38"/>
    </sheetView>
  </sheetViews>
  <sheetFormatPr defaultColWidth="14.42578125" defaultRowHeight="15" x14ac:dyDescent="0.25"/>
  <cols>
    <col min="1" max="1" width="10.5703125" style="61" customWidth="1"/>
    <col min="2" max="2" width="18.5703125" style="61" customWidth="1"/>
    <col min="3" max="4" width="12.7109375" style="61" customWidth="1"/>
    <col min="5" max="5" width="14.7109375" style="61" customWidth="1"/>
    <col min="6" max="6" width="12.42578125" style="61" customWidth="1"/>
    <col min="7" max="7" width="15.140625" style="61" customWidth="1"/>
    <col min="8" max="9" width="12.7109375" style="61" customWidth="1"/>
    <col min="10" max="10" width="15" style="61" customWidth="1"/>
    <col min="11" max="11" width="9.140625" style="61" customWidth="1"/>
    <col min="12" max="12" width="13" style="61" customWidth="1"/>
    <col min="13" max="13" width="12.7109375" style="61" customWidth="1"/>
    <col min="14" max="14" width="14.28515625" style="61" customWidth="1"/>
    <col min="15" max="15" width="7.85546875" style="61" customWidth="1"/>
    <col min="16" max="17" width="9.140625" style="61" customWidth="1"/>
    <col min="18" max="16384" width="14.42578125" style="61"/>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185</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196</v>
      </c>
      <c r="D9" s="116"/>
      <c r="E9" s="116"/>
      <c r="F9" s="116"/>
      <c r="G9" s="116"/>
      <c r="H9" s="116"/>
      <c r="I9" s="116"/>
      <c r="J9" s="117"/>
      <c r="K9" s="6"/>
      <c r="L9" s="6"/>
      <c r="M9" s="6"/>
      <c r="N9" s="6"/>
      <c r="O9" s="6"/>
      <c r="P9" s="6"/>
      <c r="Q9" s="6"/>
    </row>
    <row r="10" spans="1:17" x14ac:dyDescent="0.25">
      <c r="A10" s="111" t="s">
        <v>14</v>
      </c>
      <c r="B10" s="104"/>
      <c r="C10" s="115" t="s">
        <v>190</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213</v>
      </c>
      <c r="E13" s="11">
        <f t="shared" ref="E13:E60" si="0">SUM(C13,D13)</f>
        <v>213</v>
      </c>
      <c r="F13" s="8">
        <v>49</v>
      </c>
      <c r="G13" s="12" t="s">
        <v>21</v>
      </c>
      <c r="H13" s="37">
        <v>0</v>
      </c>
      <c r="I13" s="10">
        <v>213</v>
      </c>
      <c r="J13" s="8">
        <f t="shared" ref="J13:J60" si="1">SUM(H13,I13)</f>
        <v>213</v>
      </c>
      <c r="K13" s="2"/>
      <c r="L13" s="2"/>
      <c r="M13" s="7"/>
      <c r="N13" s="7"/>
      <c r="O13" s="2"/>
      <c r="P13" s="2"/>
      <c r="Q13" s="2"/>
    </row>
    <row r="14" spans="1:17" x14ac:dyDescent="0.25">
      <c r="A14" s="8">
        <f t="shared" ref="A14:A36" si="2">A13+1</f>
        <v>2</v>
      </c>
      <c r="B14" s="9" t="s">
        <v>22</v>
      </c>
      <c r="C14" s="37">
        <v>0</v>
      </c>
      <c r="D14" s="10">
        <v>213</v>
      </c>
      <c r="E14" s="11">
        <f t="shared" si="0"/>
        <v>213</v>
      </c>
      <c r="F14" s="8">
        <f t="shared" ref="F14:F36" si="3">F13+1</f>
        <v>50</v>
      </c>
      <c r="G14" s="12" t="s">
        <v>23</v>
      </c>
      <c r="H14" s="37">
        <v>0</v>
      </c>
      <c r="I14" s="10">
        <v>213</v>
      </c>
      <c r="J14" s="8">
        <f t="shared" si="1"/>
        <v>213</v>
      </c>
      <c r="K14" s="2"/>
      <c r="L14" s="2" t="s">
        <v>20</v>
      </c>
      <c r="M14" s="7">
        <f>AVERAGE(C13:C16)</f>
        <v>0</v>
      </c>
      <c r="N14" s="7">
        <f>AVERAGE(D13:D16)</f>
        <v>213</v>
      </c>
      <c r="O14" s="2"/>
      <c r="P14" s="2"/>
      <c r="Q14" s="2"/>
    </row>
    <row r="15" spans="1:17" x14ac:dyDescent="0.25">
      <c r="A15" s="8">
        <f t="shared" si="2"/>
        <v>3</v>
      </c>
      <c r="B15" s="9" t="s">
        <v>24</v>
      </c>
      <c r="C15" s="37">
        <v>0</v>
      </c>
      <c r="D15" s="10">
        <v>213</v>
      </c>
      <c r="E15" s="11">
        <f t="shared" si="0"/>
        <v>213</v>
      </c>
      <c r="F15" s="8">
        <f t="shared" si="3"/>
        <v>51</v>
      </c>
      <c r="G15" s="12" t="s">
        <v>25</v>
      </c>
      <c r="H15" s="37">
        <v>0</v>
      </c>
      <c r="I15" s="10">
        <v>213</v>
      </c>
      <c r="J15" s="8">
        <f t="shared" si="1"/>
        <v>213</v>
      </c>
      <c r="K15" s="2"/>
      <c r="L15" s="2" t="s">
        <v>28</v>
      </c>
      <c r="M15" s="7">
        <f>AVERAGE(C17:C20)</f>
        <v>0</v>
      </c>
      <c r="N15" s="7">
        <f>AVERAGE(D17:D20)</f>
        <v>213</v>
      </c>
      <c r="O15" s="2"/>
      <c r="P15" s="2"/>
      <c r="Q15" s="2"/>
    </row>
    <row r="16" spans="1:17" x14ac:dyDescent="0.25">
      <c r="A16" s="8">
        <f t="shared" si="2"/>
        <v>4</v>
      </c>
      <c r="B16" s="9" t="s">
        <v>26</v>
      </c>
      <c r="C16" s="37">
        <v>0</v>
      </c>
      <c r="D16" s="10">
        <v>213</v>
      </c>
      <c r="E16" s="11">
        <f t="shared" si="0"/>
        <v>213</v>
      </c>
      <c r="F16" s="8">
        <f t="shared" si="3"/>
        <v>52</v>
      </c>
      <c r="G16" s="12" t="s">
        <v>27</v>
      </c>
      <c r="H16" s="37">
        <v>0</v>
      </c>
      <c r="I16" s="10">
        <v>213</v>
      </c>
      <c r="J16" s="8">
        <f t="shared" si="1"/>
        <v>213</v>
      </c>
      <c r="K16" s="2"/>
      <c r="L16" s="2" t="s">
        <v>36</v>
      </c>
      <c r="M16" s="7">
        <f>AVERAGE(C21:C24)</f>
        <v>0</v>
      </c>
      <c r="N16" s="7">
        <f>AVERAGE(D21:D24)</f>
        <v>213</v>
      </c>
      <c r="O16" s="2"/>
      <c r="P16" s="2"/>
      <c r="Q16" s="2"/>
    </row>
    <row r="17" spans="1:17" x14ac:dyDescent="0.25">
      <c r="A17" s="8">
        <f t="shared" si="2"/>
        <v>5</v>
      </c>
      <c r="B17" s="9" t="s">
        <v>28</v>
      </c>
      <c r="C17" s="37">
        <v>0</v>
      </c>
      <c r="D17" s="10">
        <v>213</v>
      </c>
      <c r="E17" s="11">
        <f t="shared" si="0"/>
        <v>213</v>
      </c>
      <c r="F17" s="8">
        <f t="shared" si="3"/>
        <v>53</v>
      </c>
      <c r="G17" s="12" t="s">
        <v>29</v>
      </c>
      <c r="H17" s="37">
        <v>0</v>
      </c>
      <c r="I17" s="10">
        <v>213</v>
      </c>
      <c r="J17" s="8">
        <f t="shared" si="1"/>
        <v>213</v>
      </c>
      <c r="K17" s="2"/>
      <c r="L17" s="2" t="s">
        <v>44</v>
      </c>
      <c r="M17" s="7">
        <f>AVERAGE(C25:C28)</f>
        <v>0</v>
      </c>
      <c r="N17" s="7">
        <f>AVERAGE(D25:D28)</f>
        <v>213</v>
      </c>
      <c r="O17" s="2"/>
      <c r="P17" s="2"/>
      <c r="Q17" s="2"/>
    </row>
    <row r="18" spans="1:17" x14ac:dyDescent="0.25">
      <c r="A18" s="8">
        <f t="shared" si="2"/>
        <v>6</v>
      </c>
      <c r="B18" s="9" t="s">
        <v>30</v>
      </c>
      <c r="C18" s="37">
        <v>0</v>
      </c>
      <c r="D18" s="10">
        <v>213</v>
      </c>
      <c r="E18" s="11">
        <f t="shared" si="0"/>
        <v>213</v>
      </c>
      <c r="F18" s="8">
        <f t="shared" si="3"/>
        <v>54</v>
      </c>
      <c r="G18" s="12" t="s">
        <v>31</v>
      </c>
      <c r="H18" s="37">
        <v>0</v>
      </c>
      <c r="I18" s="10">
        <v>213</v>
      </c>
      <c r="J18" s="8">
        <f t="shared" si="1"/>
        <v>213</v>
      </c>
      <c r="K18" s="2"/>
      <c r="L18" s="2" t="s">
        <v>52</v>
      </c>
      <c r="M18" s="7">
        <f>AVERAGE(C29:C32)</f>
        <v>0</v>
      </c>
      <c r="N18" s="7">
        <f>AVERAGE(D29:D32)</f>
        <v>213</v>
      </c>
      <c r="O18" s="2"/>
      <c r="P18" s="2"/>
      <c r="Q18" s="2"/>
    </row>
    <row r="19" spans="1:17" x14ac:dyDescent="0.25">
      <c r="A19" s="8">
        <f t="shared" si="2"/>
        <v>7</v>
      </c>
      <c r="B19" s="9" t="s">
        <v>32</v>
      </c>
      <c r="C19" s="37">
        <v>0</v>
      </c>
      <c r="D19" s="10">
        <v>213</v>
      </c>
      <c r="E19" s="11">
        <f t="shared" si="0"/>
        <v>213</v>
      </c>
      <c r="F19" s="8">
        <f t="shared" si="3"/>
        <v>55</v>
      </c>
      <c r="G19" s="12" t="s">
        <v>33</v>
      </c>
      <c r="H19" s="37">
        <v>0</v>
      </c>
      <c r="I19" s="10">
        <v>213</v>
      </c>
      <c r="J19" s="8">
        <f t="shared" si="1"/>
        <v>213</v>
      </c>
      <c r="K19" s="2"/>
      <c r="L19" s="2" t="s">
        <v>60</v>
      </c>
      <c r="M19" s="7">
        <f>AVERAGE(C33:C36)</f>
        <v>0</v>
      </c>
      <c r="N19" s="7">
        <f>AVERAGE(D33:D36)</f>
        <v>213</v>
      </c>
      <c r="O19" s="2"/>
      <c r="P19" s="2"/>
      <c r="Q19" s="2"/>
    </row>
    <row r="20" spans="1:17" x14ac:dyDescent="0.25">
      <c r="A20" s="8">
        <f t="shared" si="2"/>
        <v>8</v>
      </c>
      <c r="B20" s="9" t="s">
        <v>34</v>
      </c>
      <c r="C20" s="37">
        <v>0</v>
      </c>
      <c r="D20" s="10">
        <v>213</v>
      </c>
      <c r="E20" s="11">
        <f t="shared" si="0"/>
        <v>213</v>
      </c>
      <c r="F20" s="8">
        <f t="shared" si="3"/>
        <v>56</v>
      </c>
      <c r="G20" s="12" t="s">
        <v>35</v>
      </c>
      <c r="H20" s="37">
        <v>0</v>
      </c>
      <c r="I20" s="10">
        <v>213</v>
      </c>
      <c r="J20" s="8">
        <f t="shared" si="1"/>
        <v>213</v>
      </c>
      <c r="K20" s="2"/>
      <c r="L20" s="2" t="s">
        <v>68</v>
      </c>
      <c r="M20" s="7">
        <f>AVERAGE(C37:C40)</f>
        <v>0</v>
      </c>
      <c r="N20" s="7">
        <f>AVERAGE(D37:D40)</f>
        <v>213</v>
      </c>
      <c r="O20" s="2"/>
      <c r="P20" s="2"/>
      <c r="Q20" s="2"/>
    </row>
    <row r="21" spans="1:17" ht="15.75" customHeight="1" x14ac:dyDescent="0.25">
      <c r="A21" s="8">
        <f t="shared" si="2"/>
        <v>9</v>
      </c>
      <c r="B21" s="9" t="s">
        <v>36</v>
      </c>
      <c r="C21" s="37">
        <v>0</v>
      </c>
      <c r="D21" s="10">
        <v>213</v>
      </c>
      <c r="E21" s="11">
        <f t="shared" si="0"/>
        <v>213</v>
      </c>
      <c r="F21" s="8">
        <f t="shared" si="3"/>
        <v>57</v>
      </c>
      <c r="G21" s="12" t="s">
        <v>37</v>
      </c>
      <c r="H21" s="37">
        <v>0</v>
      </c>
      <c r="I21" s="10">
        <v>213</v>
      </c>
      <c r="J21" s="8">
        <f t="shared" si="1"/>
        <v>213</v>
      </c>
      <c r="K21" s="2"/>
      <c r="L21" s="2" t="s">
        <v>76</v>
      </c>
      <c r="M21" s="7">
        <f>AVERAGE(C41:C44)</f>
        <v>0</v>
      </c>
      <c r="N21" s="7">
        <f>AVERAGE(D41:D44)</f>
        <v>213</v>
      </c>
      <c r="O21" s="2"/>
      <c r="P21" s="2"/>
      <c r="Q21" s="2"/>
    </row>
    <row r="22" spans="1:17" ht="15.75" customHeight="1" x14ac:dyDescent="0.25">
      <c r="A22" s="8">
        <f t="shared" si="2"/>
        <v>10</v>
      </c>
      <c r="B22" s="9" t="s">
        <v>38</v>
      </c>
      <c r="C22" s="37">
        <v>0</v>
      </c>
      <c r="D22" s="10">
        <v>213</v>
      </c>
      <c r="E22" s="11">
        <f t="shared" si="0"/>
        <v>213</v>
      </c>
      <c r="F22" s="8">
        <f t="shared" si="3"/>
        <v>58</v>
      </c>
      <c r="G22" s="12" t="s">
        <v>39</v>
      </c>
      <c r="H22" s="37">
        <v>0</v>
      </c>
      <c r="I22" s="10">
        <v>213</v>
      </c>
      <c r="J22" s="8">
        <f t="shared" si="1"/>
        <v>213</v>
      </c>
      <c r="K22" s="2"/>
      <c r="L22" s="2" t="s">
        <v>84</v>
      </c>
      <c r="M22" s="7">
        <f>AVERAGE(C45:C48)</f>
        <v>0</v>
      </c>
      <c r="N22" s="7">
        <f>AVERAGE(D45:D48)</f>
        <v>213</v>
      </c>
      <c r="O22" s="2"/>
      <c r="P22" s="2"/>
      <c r="Q22" s="2"/>
    </row>
    <row r="23" spans="1:17" ht="15.75" customHeight="1" x14ac:dyDescent="0.25">
      <c r="A23" s="8">
        <f t="shared" si="2"/>
        <v>11</v>
      </c>
      <c r="B23" s="9" t="s">
        <v>40</v>
      </c>
      <c r="C23" s="37">
        <v>0</v>
      </c>
      <c r="D23" s="10">
        <v>213</v>
      </c>
      <c r="E23" s="11">
        <f t="shared" si="0"/>
        <v>213</v>
      </c>
      <c r="F23" s="8">
        <f t="shared" si="3"/>
        <v>59</v>
      </c>
      <c r="G23" s="12" t="s">
        <v>41</v>
      </c>
      <c r="H23" s="37">
        <v>0</v>
      </c>
      <c r="I23" s="10">
        <v>213</v>
      </c>
      <c r="J23" s="8">
        <f t="shared" si="1"/>
        <v>213</v>
      </c>
      <c r="K23" s="2"/>
      <c r="L23" s="2" t="s">
        <v>92</v>
      </c>
      <c r="M23" s="7">
        <f>AVERAGE(C49:C52)</f>
        <v>0</v>
      </c>
      <c r="N23" s="7">
        <f>AVERAGE(D49:D52)</f>
        <v>213</v>
      </c>
      <c r="O23" s="2"/>
      <c r="P23" s="2"/>
      <c r="Q23" s="2"/>
    </row>
    <row r="24" spans="1:17" ht="15.75" customHeight="1" x14ac:dyDescent="0.25">
      <c r="A24" s="8">
        <f t="shared" si="2"/>
        <v>12</v>
      </c>
      <c r="B24" s="9" t="s">
        <v>42</v>
      </c>
      <c r="C24" s="37">
        <v>0</v>
      </c>
      <c r="D24" s="10">
        <v>213</v>
      </c>
      <c r="E24" s="11">
        <f t="shared" si="0"/>
        <v>213</v>
      </c>
      <c r="F24" s="8">
        <f t="shared" si="3"/>
        <v>60</v>
      </c>
      <c r="G24" s="12" t="s">
        <v>43</v>
      </c>
      <c r="H24" s="37">
        <v>0</v>
      </c>
      <c r="I24" s="10">
        <v>213</v>
      </c>
      <c r="J24" s="8">
        <f t="shared" si="1"/>
        <v>213</v>
      </c>
      <c r="K24" s="2"/>
      <c r="L24" s="13" t="s">
        <v>100</v>
      </c>
      <c r="M24" s="7">
        <f>AVERAGE(C53:C56)</f>
        <v>0</v>
      </c>
      <c r="N24" s="7">
        <f>AVERAGE(D53:D56)</f>
        <v>213</v>
      </c>
      <c r="O24" s="2"/>
      <c r="P24" s="2"/>
      <c r="Q24" s="2"/>
    </row>
    <row r="25" spans="1:17" ht="15.75" customHeight="1" x14ac:dyDescent="0.25">
      <c r="A25" s="8">
        <f t="shared" si="2"/>
        <v>13</v>
      </c>
      <c r="B25" s="9" t="s">
        <v>44</v>
      </c>
      <c r="C25" s="37">
        <v>0</v>
      </c>
      <c r="D25" s="10">
        <v>213</v>
      </c>
      <c r="E25" s="11">
        <f t="shared" si="0"/>
        <v>213</v>
      </c>
      <c r="F25" s="8">
        <f t="shared" si="3"/>
        <v>61</v>
      </c>
      <c r="G25" s="12" t="s">
        <v>45</v>
      </c>
      <c r="H25" s="37">
        <v>0</v>
      </c>
      <c r="I25" s="10">
        <v>213</v>
      </c>
      <c r="J25" s="8">
        <f t="shared" si="1"/>
        <v>213</v>
      </c>
      <c r="K25" s="2"/>
      <c r="L25" s="16" t="s">
        <v>108</v>
      </c>
      <c r="M25" s="7">
        <f>AVERAGE(C57:C60)</f>
        <v>0</v>
      </c>
      <c r="N25" s="7">
        <f>AVERAGE(D57:D60)</f>
        <v>213</v>
      </c>
      <c r="O25" s="2"/>
      <c r="P25" s="2"/>
      <c r="Q25" s="2"/>
    </row>
    <row r="26" spans="1:17" ht="15.75" customHeight="1" x14ac:dyDescent="0.25">
      <c r="A26" s="8">
        <f t="shared" si="2"/>
        <v>14</v>
      </c>
      <c r="B26" s="9" t="s">
        <v>46</v>
      </c>
      <c r="C26" s="37">
        <v>0</v>
      </c>
      <c r="D26" s="10">
        <v>213</v>
      </c>
      <c r="E26" s="11">
        <f t="shared" si="0"/>
        <v>213</v>
      </c>
      <c r="F26" s="8">
        <f t="shared" si="3"/>
        <v>62</v>
      </c>
      <c r="G26" s="12" t="s">
        <v>47</v>
      </c>
      <c r="H26" s="37">
        <v>0</v>
      </c>
      <c r="I26" s="10">
        <v>213</v>
      </c>
      <c r="J26" s="8">
        <f t="shared" si="1"/>
        <v>213</v>
      </c>
      <c r="K26" s="2"/>
      <c r="L26" s="16" t="s">
        <v>21</v>
      </c>
      <c r="M26" s="7">
        <f>AVERAGE(H13:H16)</f>
        <v>0</v>
      </c>
      <c r="N26" s="7">
        <f>AVERAGE(I13:I16)</f>
        <v>213</v>
      </c>
      <c r="O26" s="2"/>
      <c r="P26" s="2"/>
      <c r="Q26" s="2"/>
    </row>
    <row r="27" spans="1:17" ht="15.75" customHeight="1" x14ac:dyDescent="0.25">
      <c r="A27" s="8">
        <f t="shared" si="2"/>
        <v>15</v>
      </c>
      <c r="B27" s="9" t="s">
        <v>48</v>
      </c>
      <c r="C27" s="37">
        <v>0</v>
      </c>
      <c r="D27" s="10">
        <v>213</v>
      </c>
      <c r="E27" s="11">
        <f t="shared" si="0"/>
        <v>213</v>
      </c>
      <c r="F27" s="8">
        <f t="shared" si="3"/>
        <v>63</v>
      </c>
      <c r="G27" s="12" t="s">
        <v>49</v>
      </c>
      <c r="H27" s="37">
        <v>0</v>
      </c>
      <c r="I27" s="10">
        <v>213</v>
      </c>
      <c r="J27" s="8">
        <f t="shared" si="1"/>
        <v>213</v>
      </c>
      <c r="K27" s="2"/>
      <c r="L27" s="24" t="s">
        <v>29</v>
      </c>
      <c r="M27" s="7">
        <f>AVERAGE(H17:H20)</f>
        <v>0</v>
      </c>
      <c r="N27" s="7">
        <f>AVERAGE(I17:I20)</f>
        <v>213</v>
      </c>
      <c r="O27" s="2"/>
      <c r="P27" s="2"/>
      <c r="Q27" s="2"/>
    </row>
    <row r="28" spans="1:17" ht="15.75" customHeight="1" x14ac:dyDescent="0.25">
      <c r="A28" s="8">
        <f t="shared" si="2"/>
        <v>16</v>
      </c>
      <c r="B28" s="9" t="s">
        <v>50</v>
      </c>
      <c r="C28" s="37">
        <v>0</v>
      </c>
      <c r="D28" s="10">
        <v>213</v>
      </c>
      <c r="E28" s="11">
        <f t="shared" si="0"/>
        <v>213</v>
      </c>
      <c r="F28" s="8">
        <f t="shared" si="3"/>
        <v>64</v>
      </c>
      <c r="G28" s="12" t="s">
        <v>51</v>
      </c>
      <c r="H28" s="37">
        <v>0</v>
      </c>
      <c r="I28" s="10">
        <v>213</v>
      </c>
      <c r="J28" s="8">
        <f t="shared" si="1"/>
        <v>213</v>
      </c>
      <c r="K28" s="2"/>
      <c r="L28" s="2" t="s">
        <v>37</v>
      </c>
      <c r="M28" s="7">
        <f>AVERAGE(H21:H24)</f>
        <v>0</v>
      </c>
      <c r="N28" s="7">
        <f>AVERAGE(I21:I24)</f>
        <v>213</v>
      </c>
      <c r="O28" s="2"/>
      <c r="P28" s="2"/>
      <c r="Q28" s="2"/>
    </row>
    <row r="29" spans="1:17" ht="15.75" customHeight="1" x14ac:dyDescent="0.25">
      <c r="A29" s="8">
        <f t="shared" si="2"/>
        <v>17</v>
      </c>
      <c r="B29" s="9" t="s">
        <v>52</v>
      </c>
      <c r="C29" s="37">
        <v>0</v>
      </c>
      <c r="D29" s="10">
        <v>213</v>
      </c>
      <c r="E29" s="11">
        <f t="shared" si="0"/>
        <v>213</v>
      </c>
      <c r="F29" s="8">
        <f t="shared" si="3"/>
        <v>65</v>
      </c>
      <c r="G29" s="12" t="s">
        <v>53</v>
      </c>
      <c r="H29" s="37">
        <v>0</v>
      </c>
      <c r="I29" s="10">
        <v>213</v>
      </c>
      <c r="J29" s="8">
        <f t="shared" si="1"/>
        <v>213</v>
      </c>
      <c r="K29" s="2"/>
      <c r="L29" s="2" t="s">
        <v>45</v>
      </c>
      <c r="M29" s="7">
        <f>AVERAGE(H25:H28)</f>
        <v>0</v>
      </c>
      <c r="N29" s="7">
        <f>AVERAGE(I25:I28)</f>
        <v>213</v>
      </c>
      <c r="O29" s="2"/>
      <c r="P29" s="2"/>
      <c r="Q29" s="2"/>
    </row>
    <row r="30" spans="1:17" ht="15.75" customHeight="1" x14ac:dyDescent="0.25">
      <c r="A30" s="8">
        <f t="shared" si="2"/>
        <v>18</v>
      </c>
      <c r="B30" s="9" t="s">
        <v>54</v>
      </c>
      <c r="C30" s="37">
        <v>0</v>
      </c>
      <c r="D30" s="10">
        <v>213</v>
      </c>
      <c r="E30" s="11">
        <f t="shared" si="0"/>
        <v>213</v>
      </c>
      <c r="F30" s="8">
        <f t="shared" si="3"/>
        <v>66</v>
      </c>
      <c r="G30" s="12" t="s">
        <v>55</v>
      </c>
      <c r="H30" s="37">
        <v>0</v>
      </c>
      <c r="I30" s="10">
        <v>213</v>
      </c>
      <c r="J30" s="8">
        <f t="shared" si="1"/>
        <v>213</v>
      </c>
      <c r="K30" s="2"/>
      <c r="L30" s="2" t="s">
        <v>53</v>
      </c>
      <c r="M30" s="7">
        <f>AVERAGE(H29:H32)</f>
        <v>0</v>
      </c>
      <c r="N30" s="7">
        <f>AVERAGE(I29:I32)</f>
        <v>213</v>
      </c>
      <c r="O30" s="2"/>
      <c r="P30" s="2"/>
      <c r="Q30" s="2"/>
    </row>
    <row r="31" spans="1:17" ht="15.75" customHeight="1" x14ac:dyDescent="0.25">
      <c r="A31" s="8">
        <f t="shared" si="2"/>
        <v>19</v>
      </c>
      <c r="B31" s="9" t="s">
        <v>56</v>
      </c>
      <c r="C31" s="37">
        <v>0</v>
      </c>
      <c r="D31" s="10">
        <v>213</v>
      </c>
      <c r="E31" s="11">
        <f t="shared" si="0"/>
        <v>213</v>
      </c>
      <c r="F31" s="8">
        <f t="shared" si="3"/>
        <v>67</v>
      </c>
      <c r="G31" s="12" t="s">
        <v>57</v>
      </c>
      <c r="H31" s="37">
        <v>0</v>
      </c>
      <c r="I31" s="10">
        <v>213</v>
      </c>
      <c r="J31" s="8">
        <f t="shared" si="1"/>
        <v>213</v>
      </c>
      <c r="K31" s="2"/>
      <c r="L31" s="2" t="s">
        <v>61</v>
      </c>
      <c r="M31" s="7">
        <f>AVERAGE(H33:H36)</f>
        <v>0</v>
      </c>
      <c r="N31" s="7">
        <f>AVERAGE(I33:I36)</f>
        <v>213</v>
      </c>
      <c r="O31" s="2"/>
      <c r="P31" s="2"/>
      <c r="Q31" s="2"/>
    </row>
    <row r="32" spans="1:17" ht="15.75" customHeight="1" x14ac:dyDescent="0.25">
      <c r="A32" s="8">
        <f t="shared" si="2"/>
        <v>20</v>
      </c>
      <c r="B32" s="9" t="s">
        <v>58</v>
      </c>
      <c r="C32" s="37">
        <v>0</v>
      </c>
      <c r="D32" s="10">
        <v>213</v>
      </c>
      <c r="E32" s="11">
        <f t="shared" si="0"/>
        <v>213</v>
      </c>
      <c r="F32" s="8">
        <f t="shared" si="3"/>
        <v>68</v>
      </c>
      <c r="G32" s="12" t="s">
        <v>59</v>
      </c>
      <c r="H32" s="37">
        <v>0</v>
      </c>
      <c r="I32" s="10">
        <v>213</v>
      </c>
      <c r="J32" s="8">
        <f t="shared" si="1"/>
        <v>213</v>
      </c>
      <c r="K32" s="2"/>
      <c r="L32" s="2" t="s">
        <v>69</v>
      </c>
      <c r="M32" s="7">
        <f>AVERAGE(H37:H40)</f>
        <v>0</v>
      </c>
      <c r="N32" s="7">
        <f>AVERAGE(I37:I40)</f>
        <v>213</v>
      </c>
      <c r="O32" s="2"/>
      <c r="P32" s="2"/>
      <c r="Q32" s="2"/>
    </row>
    <row r="33" spans="1:17" ht="15.75" customHeight="1" x14ac:dyDescent="0.25">
      <c r="A33" s="8">
        <f t="shared" si="2"/>
        <v>21</v>
      </c>
      <c r="B33" s="9" t="s">
        <v>60</v>
      </c>
      <c r="C33" s="37">
        <v>0</v>
      </c>
      <c r="D33" s="10">
        <v>213</v>
      </c>
      <c r="E33" s="11">
        <f t="shared" si="0"/>
        <v>213</v>
      </c>
      <c r="F33" s="8">
        <f t="shared" si="3"/>
        <v>69</v>
      </c>
      <c r="G33" s="12" t="s">
        <v>61</v>
      </c>
      <c r="H33" s="37">
        <v>0</v>
      </c>
      <c r="I33" s="10">
        <v>213</v>
      </c>
      <c r="J33" s="8">
        <f t="shared" si="1"/>
        <v>213</v>
      </c>
      <c r="K33" s="2"/>
      <c r="L33" s="2" t="s">
        <v>77</v>
      </c>
      <c r="M33" s="7">
        <f>AVERAGE(H41:H44)</f>
        <v>0</v>
      </c>
      <c r="N33" s="7">
        <f>AVERAGE(I41:I44)</f>
        <v>213</v>
      </c>
      <c r="O33" s="2"/>
      <c r="P33" s="2"/>
      <c r="Q33" s="2"/>
    </row>
    <row r="34" spans="1:17" ht="15.75" customHeight="1" x14ac:dyDescent="0.25">
      <c r="A34" s="8">
        <f t="shared" si="2"/>
        <v>22</v>
      </c>
      <c r="B34" s="9" t="s">
        <v>62</v>
      </c>
      <c r="C34" s="37">
        <v>0</v>
      </c>
      <c r="D34" s="10">
        <v>213</v>
      </c>
      <c r="E34" s="11">
        <f t="shared" si="0"/>
        <v>213</v>
      </c>
      <c r="F34" s="8">
        <f t="shared" si="3"/>
        <v>70</v>
      </c>
      <c r="G34" s="12" t="s">
        <v>63</v>
      </c>
      <c r="H34" s="37">
        <v>0</v>
      </c>
      <c r="I34" s="10">
        <v>213</v>
      </c>
      <c r="J34" s="8">
        <f t="shared" si="1"/>
        <v>213</v>
      </c>
      <c r="K34" s="2"/>
      <c r="L34" s="2" t="s">
        <v>85</v>
      </c>
      <c r="M34" s="7">
        <f>AVERAGE(H45:H48)</f>
        <v>0</v>
      </c>
      <c r="N34" s="7">
        <f>AVERAGE(I45:I48)</f>
        <v>213</v>
      </c>
      <c r="O34" s="2"/>
      <c r="P34" s="2"/>
      <c r="Q34" s="2"/>
    </row>
    <row r="35" spans="1:17" ht="15.75" customHeight="1" x14ac:dyDescent="0.25">
      <c r="A35" s="8">
        <f t="shared" si="2"/>
        <v>23</v>
      </c>
      <c r="B35" s="9" t="s">
        <v>64</v>
      </c>
      <c r="C35" s="37">
        <v>0</v>
      </c>
      <c r="D35" s="10">
        <v>213</v>
      </c>
      <c r="E35" s="11">
        <f t="shared" si="0"/>
        <v>213</v>
      </c>
      <c r="F35" s="8">
        <f t="shared" si="3"/>
        <v>71</v>
      </c>
      <c r="G35" s="12" t="s">
        <v>65</v>
      </c>
      <c r="H35" s="37">
        <v>0</v>
      </c>
      <c r="I35" s="10">
        <v>213</v>
      </c>
      <c r="J35" s="8">
        <f t="shared" si="1"/>
        <v>213</v>
      </c>
      <c r="K35" s="2"/>
      <c r="L35" s="2" t="s">
        <v>93</v>
      </c>
      <c r="M35" s="7">
        <f>AVERAGE(H49:H52)</f>
        <v>0</v>
      </c>
      <c r="N35" s="7">
        <f>AVERAGE(I49:I52)</f>
        <v>213</v>
      </c>
      <c r="O35" s="2"/>
      <c r="P35" s="2"/>
      <c r="Q35" s="2"/>
    </row>
    <row r="36" spans="1:17" ht="15.75" customHeight="1" x14ac:dyDescent="0.25">
      <c r="A36" s="8">
        <f t="shared" si="2"/>
        <v>24</v>
      </c>
      <c r="B36" s="9" t="s">
        <v>66</v>
      </c>
      <c r="C36" s="37">
        <v>0</v>
      </c>
      <c r="D36" s="10">
        <v>213</v>
      </c>
      <c r="E36" s="11">
        <f t="shared" si="0"/>
        <v>213</v>
      </c>
      <c r="F36" s="8">
        <f t="shared" si="3"/>
        <v>72</v>
      </c>
      <c r="G36" s="12" t="s">
        <v>67</v>
      </c>
      <c r="H36" s="37">
        <v>0</v>
      </c>
      <c r="I36" s="10">
        <v>213</v>
      </c>
      <c r="J36" s="8">
        <f t="shared" si="1"/>
        <v>213</v>
      </c>
      <c r="K36" s="2"/>
      <c r="L36" s="101" t="s">
        <v>101</v>
      </c>
      <c r="M36" s="7">
        <f>AVERAGE(H53:H56)</f>
        <v>0</v>
      </c>
      <c r="N36" s="7">
        <f>AVERAGE(I53:I56)</f>
        <v>213</v>
      </c>
      <c r="O36" s="2"/>
      <c r="P36" s="2"/>
      <c r="Q36" s="2"/>
    </row>
    <row r="37" spans="1:17" ht="15.75" customHeight="1" x14ac:dyDescent="0.25">
      <c r="A37" s="8">
        <v>25</v>
      </c>
      <c r="B37" s="9" t="s">
        <v>68</v>
      </c>
      <c r="C37" s="37">
        <v>0</v>
      </c>
      <c r="D37" s="10">
        <v>213</v>
      </c>
      <c r="E37" s="11">
        <f t="shared" si="0"/>
        <v>213</v>
      </c>
      <c r="F37" s="8">
        <v>73</v>
      </c>
      <c r="G37" s="12" t="s">
        <v>69</v>
      </c>
      <c r="H37" s="37">
        <v>0</v>
      </c>
      <c r="I37" s="10">
        <v>213</v>
      </c>
      <c r="J37" s="8">
        <f t="shared" si="1"/>
        <v>213</v>
      </c>
      <c r="K37" s="2"/>
      <c r="L37" s="101" t="s">
        <v>109</v>
      </c>
      <c r="M37" s="7">
        <f>AVERAGE(H57:H60)</f>
        <v>0</v>
      </c>
      <c r="N37" s="7">
        <f>AVERAGE(I57:I60)</f>
        <v>213</v>
      </c>
      <c r="O37" s="2"/>
      <c r="P37" s="2"/>
      <c r="Q37" s="2"/>
    </row>
    <row r="38" spans="1:17" ht="15.75" customHeight="1" x14ac:dyDescent="0.25">
      <c r="A38" s="8">
        <f t="shared" ref="A38:A60" si="4">A37+1</f>
        <v>26</v>
      </c>
      <c r="B38" s="9" t="s">
        <v>70</v>
      </c>
      <c r="C38" s="37">
        <v>0</v>
      </c>
      <c r="D38" s="10">
        <v>213</v>
      </c>
      <c r="E38" s="8">
        <f t="shared" si="0"/>
        <v>213</v>
      </c>
      <c r="F38" s="8">
        <f t="shared" ref="F38:F60" si="5">F37+1</f>
        <v>74</v>
      </c>
      <c r="G38" s="12" t="s">
        <v>71</v>
      </c>
      <c r="H38" s="37">
        <v>0</v>
      </c>
      <c r="I38" s="10">
        <v>213</v>
      </c>
      <c r="J38" s="8">
        <f t="shared" si="1"/>
        <v>213</v>
      </c>
      <c r="K38" s="2"/>
      <c r="L38" s="101" t="s">
        <v>302</v>
      </c>
      <c r="M38" s="101">
        <f>AVERAGE(M14:M37)</f>
        <v>0</v>
      </c>
      <c r="N38" s="101">
        <f>AVERAGE(N14:N37)</f>
        <v>213</v>
      </c>
      <c r="O38" s="2"/>
      <c r="P38" s="2"/>
      <c r="Q38" s="2"/>
    </row>
    <row r="39" spans="1:17" ht="15.75" customHeight="1" x14ac:dyDescent="0.25">
      <c r="A39" s="8">
        <f t="shared" si="4"/>
        <v>27</v>
      </c>
      <c r="B39" s="9" t="s">
        <v>72</v>
      </c>
      <c r="C39" s="37">
        <v>0</v>
      </c>
      <c r="D39" s="10">
        <v>213</v>
      </c>
      <c r="E39" s="8">
        <f t="shared" si="0"/>
        <v>213</v>
      </c>
      <c r="F39" s="8">
        <f t="shared" si="5"/>
        <v>75</v>
      </c>
      <c r="G39" s="12" t="s">
        <v>73</v>
      </c>
      <c r="H39" s="37">
        <v>0</v>
      </c>
      <c r="I39" s="10">
        <v>213</v>
      </c>
      <c r="J39" s="8">
        <f t="shared" si="1"/>
        <v>213</v>
      </c>
      <c r="K39" s="2"/>
      <c r="L39" s="2"/>
      <c r="M39" s="2"/>
      <c r="N39" s="2"/>
      <c r="O39" s="2"/>
      <c r="P39" s="2"/>
      <c r="Q39" s="2"/>
    </row>
    <row r="40" spans="1:17" ht="15.75" customHeight="1" x14ac:dyDescent="0.25">
      <c r="A40" s="8">
        <f t="shared" si="4"/>
        <v>28</v>
      </c>
      <c r="B40" s="9" t="s">
        <v>74</v>
      </c>
      <c r="C40" s="37">
        <v>0</v>
      </c>
      <c r="D40" s="10">
        <v>213</v>
      </c>
      <c r="E40" s="8">
        <f t="shared" si="0"/>
        <v>213</v>
      </c>
      <c r="F40" s="8">
        <f t="shared" si="5"/>
        <v>76</v>
      </c>
      <c r="G40" s="12" t="s">
        <v>75</v>
      </c>
      <c r="H40" s="37">
        <v>0</v>
      </c>
      <c r="I40" s="10">
        <v>213</v>
      </c>
      <c r="J40" s="8">
        <f t="shared" si="1"/>
        <v>213</v>
      </c>
      <c r="K40" s="2"/>
      <c r="L40" s="2"/>
      <c r="M40" s="2"/>
      <c r="N40" s="2"/>
      <c r="O40" s="2"/>
      <c r="P40" s="2"/>
      <c r="Q40" s="2"/>
    </row>
    <row r="41" spans="1:17" ht="15.75" customHeight="1" x14ac:dyDescent="0.25">
      <c r="A41" s="8">
        <f t="shared" si="4"/>
        <v>29</v>
      </c>
      <c r="B41" s="9" t="s">
        <v>76</v>
      </c>
      <c r="C41" s="37">
        <v>0</v>
      </c>
      <c r="D41" s="10">
        <v>213</v>
      </c>
      <c r="E41" s="8">
        <f t="shared" si="0"/>
        <v>213</v>
      </c>
      <c r="F41" s="8">
        <f t="shared" si="5"/>
        <v>77</v>
      </c>
      <c r="G41" s="12" t="s">
        <v>77</v>
      </c>
      <c r="H41" s="37">
        <v>0</v>
      </c>
      <c r="I41" s="10">
        <v>213</v>
      </c>
      <c r="J41" s="8">
        <f t="shared" si="1"/>
        <v>213</v>
      </c>
      <c r="K41" s="2"/>
      <c r="L41" s="2"/>
      <c r="M41" s="2"/>
      <c r="N41" s="2"/>
      <c r="O41" s="2"/>
      <c r="P41" s="2"/>
      <c r="Q41" s="2"/>
    </row>
    <row r="42" spans="1:17" ht="15.75" customHeight="1" x14ac:dyDescent="0.25">
      <c r="A42" s="8">
        <f t="shared" si="4"/>
        <v>30</v>
      </c>
      <c r="B42" s="9" t="s">
        <v>78</v>
      </c>
      <c r="C42" s="37">
        <v>0</v>
      </c>
      <c r="D42" s="10">
        <v>213</v>
      </c>
      <c r="E42" s="8">
        <f t="shared" si="0"/>
        <v>213</v>
      </c>
      <c r="F42" s="8">
        <f t="shared" si="5"/>
        <v>78</v>
      </c>
      <c r="G42" s="12" t="s">
        <v>79</v>
      </c>
      <c r="H42" s="37">
        <v>0</v>
      </c>
      <c r="I42" s="10">
        <v>213</v>
      </c>
      <c r="J42" s="8">
        <f t="shared" si="1"/>
        <v>213</v>
      </c>
      <c r="K42" s="2"/>
      <c r="L42" s="2"/>
      <c r="M42" s="2"/>
      <c r="N42" s="2"/>
      <c r="O42" s="2"/>
      <c r="P42" s="2"/>
      <c r="Q42" s="2"/>
    </row>
    <row r="43" spans="1:17" ht="15.75" customHeight="1" x14ac:dyDescent="0.25">
      <c r="A43" s="8">
        <f t="shared" si="4"/>
        <v>31</v>
      </c>
      <c r="B43" s="9" t="s">
        <v>80</v>
      </c>
      <c r="C43" s="37">
        <v>0</v>
      </c>
      <c r="D43" s="10">
        <v>213</v>
      </c>
      <c r="E43" s="8">
        <f t="shared" si="0"/>
        <v>213</v>
      </c>
      <c r="F43" s="8">
        <f t="shared" si="5"/>
        <v>79</v>
      </c>
      <c r="G43" s="12" t="s">
        <v>81</v>
      </c>
      <c r="H43" s="37">
        <v>0</v>
      </c>
      <c r="I43" s="10">
        <v>213</v>
      </c>
      <c r="J43" s="8">
        <f t="shared" si="1"/>
        <v>213</v>
      </c>
      <c r="K43" s="2"/>
      <c r="L43" s="2"/>
      <c r="M43" s="2"/>
      <c r="N43" s="2"/>
      <c r="O43" s="2"/>
      <c r="P43" s="2"/>
      <c r="Q43" s="2"/>
    </row>
    <row r="44" spans="1:17" ht="15.75" customHeight="1" x14ac:dyDescent="0.25">
      <c r="A44" s="8">
        <f t="shared" si="4"/>
        <v>32</v>
      </c>
      <c r="B44" s="9" t="s">
        <v>82</v>
      </c>
      <c r="C44" s="37">
        <v>0</v>
      </c>
      <c r="D44" s="10">
        <v>213</v>
      </c>
      <c r="E44" s="8">
        <f t="shared" si="0"/>
        <v>213</v>
      </c>
      <c r="F44" s="8">
        <f t="shared" si="5"/>
        <v>80</v>
      </c>
      <c r="G44" s="12" t="s">
        <v>83</v>
      </c>
      <c r="H44" s="37">
        <v>0</v>
      </c>
      <c r="I44" s="10">
        <v>213</v>
      </c>
      <c r="J44" s="8">
        <f t="shared" si="1"/>
        <v>213</v>
      </c>
      <c r="K44" s="2"/>
      <c r="L44" s="2"/>
      <c r="M44" s="2"/>
      <c r="N44" s="2"/>
      <c r="O44" s="2"/>
      <c r="P44" s="2"/>
      <c r="Q44" s="2"/>
    </row>
    <row r="45" spans="1:17" ht="15.75" customHeight="1" x14ac:dyDescent="0.25">
      <c r="A45" s="8">
        <f t="shared" si="4"/>
        <v>33</v>
      </c>
      <c r="B45" s="9" t="s">
        <v>84</v>
      </c>
      <c r="C45" s="37">
        <v>0</v>
      </c>
      <c r="D45" s="10">
        <v>213</v>
      </c>
      <c r="E45" s="8">
        <f t="shared" si="0"/>
        <v>213</v>
      </c>
      <c r="F45" s="8">
        <f t="shared" si="5"/>
        <v>81</v>
      </c>
      <c r="G45" s="12" t="s">
        <v>85</v>
      </c>
      <c r="H45" s="37">
        <v>0</v>
      </c>
      <c r="I45" s="10">
        <v>213</v>
      </c>
      <c r="J45" s="8">
        <f t="shared" si="1"/>
        <v>213</v>
      </c>
      <c r="K45" s="2"/>
      <c r="L45" s="2"/>
      <c r="M45" s="2"/>
      <c r="N45" s="2"/>
      <c r="O45" s="2"/>
      <c r="P45" s="2"/>
      <c r="Q45" s="2"/>
    </row>
    <row r="46" spans="1:17" ht="15.75" customHeight="1" x14ac:dyDescent="0.25">
      <c r="A46" s="8">
        <f t="shared" si="4"/>
        <v>34</v>
      </c>
      <c r="B46" s="9" t="s">
        <v>86</v>
      </c>
      <c r="C46" s="37">
        <v>0</v>
      </c>
      <c r="D46" s="10">
        <v>213</v>
      </c>
      <c r="E46" s="8">
        <f t="shared" si="0"/>
        <v>213</v>
      </c>
      <c r="F46" s="8">
        <f t="shared" si="5"/>
        <v>82</v>
      </c>
      <c r="G46" s="12" t="s">
        <v>87</v>
      </c>
      <c r="H46" s="37">
        <v>0</v>
      </c>
      <c r="I46" s="10">
        <v>213</v>
      </c>
      <c r="J46" s="8">
        <f t="shared" si="1"/>
        <v>213</v>
      </c>
      <c r="K46" s="2"/>
      <c r="L46" s="2"/>
      <c r="M46" s="2"/>
      <c r="N46" s="2"/>
      <c r="O46" s="2"/>
      <c r="P46" s="2"/>
      <c r="Q46" s="2"/>
    </row>
    <row r="47" spans="1:17" ht="15.75" customHeight="1" x14ac:dyDescent="0.25">
      <c r="A47" s="8">
        <f t="shared" si="4"/>
        <v>35</v>
      </c>
      <c r="B47" s="9" t="s">
        <v>88</v>
      </c>
      <c r="C47" s="37">
        <v>0</v>
      </c>
      <c r="D47" s="10">
        <v>213</v>
      </c>
      <c r="E47" s="8">
        <f t="shared" si="0"/>
        <v>213</v>
      </c>
      <c r="F47" s="8">
        <f t="shared" si="5"/>
        <v>83</v>
      </c>
      <c r="G47" s="12" t="s">
        <v>89</v>
      </c>
      <c r="H47" s="37">
        <v>0</v>
      </c>
      <c r="I47" s="10">
        <v>213</v>
      </c>
      <c r="J47" s="8">
        <f t="shared" si="1"/>
        <v>213</v>
      </c>
      <c r="K47" s="2"/>
      <c r="L47" s="2"/>
      <c r="M47" s="2"/>
      <c r="N47" s="2"/>
      <c r="O47" s="2"/>
      <c r="P47" s="2"/>
      <c r="Q47" s="2"/>
    </row>
    <row r="48" spans="1:17" ht="15.75" customHeight="1" x14ac:dyDescent="0.25">
      <c r="A48" s="8">
        <f t="shared" si="4"/>
        <v>36</v>
      </c>
      <c r="B48" s="9" t="s">
        <v>90</v>
      </c>
      <c r="C48" s="37">
        <v>0</v>
      </c>
      <c r="D48" s="10">
        <v>213</v>
      </c>
      <c r="E48" s="8">
        <f t="shared" si="0"/>
        <v>213</v>
      </c>
      <c r="F48" s="8">
        <f t="shared" si="5"/>
        <v>84</v>
      </c>
      <c r="G48" s="12" t="s">
        <v>91</v>
      </c>
      <c r="H48" s="37">
        <v>0</v>
      </c>
      <c r="I48" s="10">
        <v>213</v>
      </c>
      <c r="J48" s="8">
        <f t="shared" si="1"/>
        <v>213</v>
      </c>
      <c r="K48" s="2"/>
      <c r="L48" s="2"/>
      <c r="M48" s="2"/>
      <c r="N48" s="2"/>
      <c r="O48" s="2"/>
      <c r="P48" s="2"/>
      <c r="Q48" s="2"/>
    </row>
    <row r="49" spans="1:17" ht="15.75" customHeight="1" x14ac:dyDescent="0.25">
      <c r="A49" s="8">
        <f t="shared" si="4"/>
        <v>37</v>
      </c>
      <c r="B49" s="9" t="s">
        <v>92</v>
      </c>
      <c r="C49" s="37">
        <v>0</v>
      </c>
      <c r="D49" s="10">
        <v>213</v>
      </c>
      <c r="E49" s="8">
        <f t="shared" si="0"/>
        <v>213</v>
      </c>
      <c r="F49" s="8">
        <f t="shared" si="5"/>
        <v>85</v>
      </c>
      <c r="G49" s="12" t="s">
        <v>93</v>
      </c>
      <c r="H49" s="37">
        <v>0</v>
      </c>
      <c r="I49" s="10">
        <v>213</v>
      </c>
      <c r="J49" s="8">
        <f t="shared" si="1"/>
        <v>213</v>
      </c>
      <c r="K49" s="2"/>
      <c r="L49" s="2"/>
      <c r="M49" s="2"/>
      <c r="N49" s="2"/>
      <c r="O49" s="2"/>
      <c r="P49" s="2"/>
      <c r="Q49" s="2"/>
    </row>
    <row r="50" spans="1:17" ht="15.75" customHeight="1" x14ac:dyDescent="0.25">
      <c r="A50" s="8">
        <f t="shared" si="4"/>
        <v>38</v>
      </c>
      <c r="B50" s="12" t="s">
        <v>94</v>
      </c>
      <c r="C50" s="37">
        <v>0</v>
      </c>
      <c r="D50" s="10">
        <v>213</v>
      </c>
      <c r="E50" s="8">
        <f t="shared" si="0"/>
        <v>213</v>
      </c>
      <c r="F50" s="8">
        <f t="shared" si="5"/>
        <v>86</v>
      </c>
      <c r="G50" s="12" t="s">
        <v>95</v>
      </c>
      <c r="H50" s="37">
        <v>0</v>
      </c>
      <c r="I50" s="10">
        <v>213</v>
      </c>
      <c r="J50" s="8">
        <f t="shared" si="1"/>
        <v>213</v>
      </c>
      <c r="K50" s="2"/>
      <c r="L50" s="2"/>
      <c r="M50" s="2"/>
      <c r="N50" s="2"/>
      <c r="O50" s="2"/>
      <c r="P50" s="2"/>
      <c r="Q50" s="2"/>
    </row>
    <row r="51" spans="1:17" ht="15.75" customHeight="1" x14ac:dyDescent="0.25">
      <c r="A51" s="8">
        <f t="shared" si="4"/>
        <v>39</v>
      </c>
      <c r="B51" s="12" t="s">
        <v>96</v>
      </c>
      <c r="C51" s="37">
        <v>0</v>
      </c>
      <c r="D51" s="10">
        <v>213</v>
      </c>
      <c r="E51" s="8">
        <f t="shared" si="0"/>
        <v>213</v>
      </c>
      <c r="F51" s="8">
        <f t="shared" si="5"/>
        <v>87</v>
      </c>
      <c r="G51" s="12" t="s">
        <v>97</v>
      </c>
      <c r="H51" s="37">
        <v>0</v>
      </c>
      <c r="I51" s="10">
        <v>213</v>
      </c>
      <c r="J51" s="8">
        <f t="shared" si="1"/>
        <v>213</v>
      </c>
      <c r="K51" s="2"/>
      <c r="L51" s="2"/>
      <c r="M51" s="2"/>
      <c r="N51" s="2"/>
      <c r="O51" s="2"/>
      <c r="P51" s="2"/>
      <c r="Q51" s="2"/>
    </row>
    <row r="52" spans="1:17" ht="15.75" customHeight="1" x14ac:dyDescent="0.25">
      <c r="A52" s="8">
        <f t="shared" si="4"/>
        <v>40</v>
      </c>
      <c r="B52" s="12" t="s">
        <v>98</v>
      </c>
      <c r="C52" s="37">
        <v>0</v>
      </c>
      <c r="D52" s="10">
        <v>213</v>
      </c>
      <c r="E52" s="8">
        <f t="shared" si="0"/>
        <v>213</v>
      </c>
      <c r="F52" s="8">
        <f t="shared" si="5"/>
        <v>88</v>
      </c>
      <c r="G52" s="12" t="s">
        <v>99</v>
      </c>
      <c r="H52" s="37">
        <v>0</v>
      </c>
      <c r="I52" s="10">
        <v>213</v>
      </c>
      <c r="J52" s="8">
        <f t="shared" si="1"/>
        <v>213</v>
      </c>
      <c r="K52" s="2"/>
      <c r="L52" s="2"/>
      <c r="M52" s="2"/>
      <c r="N52" s="2"/>
      <c r="O52" s="2"/>
      <c r="P52" s="2"/>
      <c r="Q52" s="2"/>
    </row>
    <row r="53" spans="1:17" ht="15.75" customHeight="1" x14ac:dyDescent="0.25">
      <c r="A53" s="8">
        <f t="shared" si="4"/>
        <v>41</v>
      </c>
      <c r="B53" s="12" t="s">
        <v>100</v>
      </c>
      <c r="C53" s="37">
        <v>0</v>
      </c>
      <c r="D53" s="10">
        <v>213</v>
      </c>
      <c r="E53" s="8">
        <f t="shared" si="0"/>
        <v>213</v>
      </c>
      <c r="F53" s="8">
        <f t="shared" si="5"/>
        <v>89</v>
      </c>
      <c r="G53" s="12" t="s">
        <v>101</v>
      </c>
      <c r="H53" s="37">
        <v>0</v>
      </c>
      <c r="I53" s="10">
        <v>213</v>
      </c>
      <c r="J53" s="8">
        <f t="shared" si="1"/>
        <v>213</v>
      </c>
      <c r="K53" s="2"/>
      <c r="L53" s="13"/>
      <c r="M53" s="13"/>
      <c r="N53" s="13"/>
      <c r="O53" s="2"/>
      <c r="P53" s="2"/>
      <c r="Q53" s="2"/>
    </row>
    <row r="54" spans="1:17" ht="15.75" customHeight="1" x14ac:dyDescent="0.25">
      <c r="A54" s="8">
        <f t="shared" si="4"/>
        <v>42</v>
      </c>
      <c r="B54" s="12" t="s">
        <v>102</v>
      </c>
      <c r="C54" s="37">
        <v>0</v>
      </c>
      <c r="D54" s="10">
        <v>213</v>
      </c>
      <c r="E54" s="8">
        <f t="shared" si="0"/>
        <v>213</v>
      </c>
      <c r="F54" s="8">
        <f t="shared" si="5"/>
        <v>90</v>
      </c>
      <c r="G54" s="12" t="s">
        <v>103</v>
      </c>
      <c r="H54" s="37">
        <v>0</v>
      </c>
      <c r="I54" s="10">
        <v>213</v>
      </c>
      <c r="J54" s="8">
        <f t="shared" si="1"/>
        <v>213</v>
      </c>
      <c r="K54" s="2"/>
      <c r="L54" s="13"/>
      <c r="M54" s="13"/>
      <c r="N54" s="13"/>
      <c r="O54" s="2"/>
      <c r="P54" s="2"/>
      <c r="Q54" s="2"/>
    </row>
    <row r="55" spans="1:17" ht="15.75" customHeight="1" x14ac:dyDescent="0.25">
      <c r="A55" s="8">
        <f t="shared" si="4"/>
        <v>43</v>
      </c>
      <c r="B55" s="12" t="s">
        <v>104</v>
      </c>
      <c r="C55" s="37">
        <v>0</v>
      </c>
      <c r="D55" s="10">
        <v>213</v>
      </c>
      <c r="E55" s="8">
        <f t="shared" si="0"/>
        <v>213</v>
      </c>
      <c r="F55" s="8">
        <f t="shared" si="5"/>
        <v>91</v>
      </c>
      <c r="G55" s="12" t="s">
        <v>105</v>
      </c>
      <c r="H55" s="37">
        <v>0</v>
      </c>
      <c r="I55" s="10">
        <v>213</v>
      </c>
      <c r="J55" s="8">
        <f t="shared" si="1"/>
        <v>213</v>
      </c>
      <c r="K55" s="2"/>
      <c r="L55" s="13"/>
      <c r="M55" s="13"/>
      <c r="N55" s="13"/>
      <c r="O55" s="2"/>
      <c r="P55" s="2"/>
      <c r="Q55" s="2"/>
    </row>
    <row r="56" spans="1:17" ht="15.75" customHeight="1" x14ac:dyDescent="0.25">
      <c r="A56" s="8">
        <f t="shared" si="4"/>
        <v>44</v>
      </c>
      <c r="B56" s="12" t="s">
        <v>106</v>
      </c>
      <c r="C56" s="37">
        <v>0</v>
      </c>
      <c r="D56" s="10">
        <v>213</v>
      </c>
      <c r="E56" s="8">
        <f t="shared" si="0"/>
        <v>213</v>
      </c>
      <c r="F56" s="8">
        <f t="shared" si="5"/>
        <v>92</v>
      </c>
      <c r="G56" s="12" t="s">
        <v>107</v>
      </c>
      <c r="H56" s="37">
        <v>0</v>
      </c>
      <c r="I56" s="10">
        <v>213</v>
      </c>
      <c r="J56" s="8">
        <f t="shared" si="1"/>
        <v>213</v>
      </c>
      <c r="K56" s="2"/>
      <c r="L56" s="13"/>
      <c r="M56" s="13"/>
      <c r="N56" s="13"/>
      <c r="O56" s="2"/>
      <c r="P56" s="2"/>
      <c r="Q56" s="2"/>
    </row>
    <row r="57" spans="1:17" ht="15.75" customHeight="1" x14ac:dyDescent="0.25">
      <c r="A57" s="8">
        <f t="shared" si="4"/>
        <v>45</v>
      </c>
      <c r="B57" s="12" t="s">
        <v>108</v>
      </c>
      <c r="C57" s="37">
        <v>0</v>
      </c>
      <c r="D57" s="10">
        <v>213</v>
      </c>
      <c r="E57" s="8">
        <f t="shared" si="0"/>
        <v>213</v>
      </c>
      <c r="F57" s="8">
        <f t="shared" si="5"/>
        <v>93</v>
      </c>
      <c r="G57" s="12" t="s">
        <v>109</v>
      </c>
      <c r="H57" s="37">
        <v>0</v>
      </c>
      <c r="I57" s="10">
        <v>213</v>
      </c>
      <c r="J57" s="8">
        <f t="shared" si="1"/>
        <v>213</v>
      </c>
      <c r="K57" s="2"/>
      <c r="L57" s="14"/>
      <c r="M57" s="13"/>
      <c r="N57" s="15"/>
      <c r="O57" s="2"/>
      <c r="P57" s="2"/>
      <c r="Q57" s="2"/>
    </row>
    <row r="58" spans="1:17" ht="15.75" customHeight="1" x14ac:dyDescent="0.25">
      <c r="A58" s="8">
        <f t="shared" si="4"/>
        <v>46</v>
      </c>
      <c r="B58" s="12" t="s">
        <v>110</v>
      </c>
      <c r="C58" s="37">
        <v>0</v>
      </c>
      <c r="D58" s="10">
        <v>213</v>
      </c>
      <c r="E58" s="8">
        <f t="shared" si="0"/>
        <v>213</v>
      </c>
      <c r="F58" s="8">
        <f t="shared" si="5"/>
        <v>94</v>
      </c>
      <c r="G58" s="12" t="s">
        <v>111</v>
      </c>
      <c r="H58" s="37">
        <v>0</v>
      </c>
      <c r="I58" s="10">
        <v>213</v>
      </c>
      <c r="J58" s="8">
        <f t="shared" si="1"/>
        <v>213</v>
      </c>
      <c r="K58" s="2"/>
      <c r="L58" s="16"/>
      <c r="M58" s="13"/>
      <c r="N58" s="15"/>
      <c r="O58" s="2"/>
      <c r="P58" s="2"/>
      <c r="Q58" s="2"/>
    </row>
    <row r="59" spans="1:17" ht="15.75" customHeight="1" x14ac:dyDescent="0.25">
      <c r="A59" s="17">
        <f t="shared" si="4"/>
        <v>47</v>
      </c>
      <c r="B59" s="18" t="s">
        <v>112</v>
      </c>
      <c r="C59" s="37">
        <v>0</v>
      </c>
      <c r="D59" s="10">
        <v>213</v>
      </c>
      <c r="E59" s="17">
        <f t="shared" si="0"/>
        <v>213</v>
      </c>
      <c r="F59" s="17">
        <f t="shared" si="5"/>
        <v>95</v>
      </c>
      <c r="G59" s="18" t="s">
        <v>113</v>
      </c>
      <c r="H59" s="37">
        <v>0</v>
      </c>
      <c r="I59" s="10">
        <v>213</v>
      </c>
      <c r="J59" s="17">
        <f t="shared" si="1"/>
        <v>213</v>
      </c>
      <c r="K59" s="2"/>
      <c r="L59" s="16"/>
      <c r="M59" s="19"/>
      <c r="N59" s="15"/>
      <c r="O59" s="2"/>
      <c r="P59" s="2"/>
      <c r="Q59" s="2"/>
    </row>
    <row r="60" spans="1:17" ht="15.75" customHeight="1" x14ac:dyDescent="0.25">
      <c r="A60" s="17">
        <f t="shared" si="4"/>
        <v>48</v>
      </c>
      <c r="B60" s="18" t="s">
        <v>114</v>
      </c>
      <c r="C60" s="37">
        <v>0</v>
      </c>
      <c r="D60" s="10">
        <v>213</v>
      </c>
      <c r="E60" s="17">
        <f t="shared" si="0"/>
        <v>213</v>
      </c>
      <c r="F60" s="17">
        <f t="shared" si="5"/>
        <v>96</v>
      </c>
      <c r="G60" s="18" t="s">
        <v>115</v>
      </c>
      <c r="H60" s="37">
        <v>0</v>
      </c>
      <c r="I60" s="10">
        <v>213</v>
      </c>
      <c r="J60" s="17">
        <f t="shared" si="1"/>
        <v>213</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0.5" customHeight="1" x14ac:dyDescent="0.25">
      <c r="A62" s="129" t="s">
        <v>171</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186</v>
      </c>
      <c r="F63" s="137"/>
      <c r="G63" s="138"/>
      <c r="H63" s="21">
        <v>0</v>
      </c>
      <c r="I63" s="21">
        <v>5.702</v>
      </c>
      <c r="J63" s="21">
        <f>H63+I63</f>
        <v>5.702</v>
      </c>
      <c r="K63" s="2"/>
      <c r="L63" s="22">
        <v>28.666</v>
      </c>
      <c r="M63" s="32">
        <f>L63/1000</f>
        <v>2.8666000000000001E-2</v>
      </c>
      <c r="N63" s="4"/>
      <c r="O63" s="7"/>
      <c r="P63" s="7"/>
      <c r="Q63" s="7"/>
    </row>
    <row r="64" spans="1:17" ht="30" customHeight="1" x14ac:dyDescent="0.25">
      <c r="A64" s="134"/>
      <c r="B64" s="135"/>
      <c r="C64" s="135"/>
      <c r="D64" s="135"/>
      <c r="E64" s="139" t="s">
        <v>187</v>
      </c>
      <c r="F64" s="140"/>
      <c r="G64" s="141"/>
      <c r="H64" s="36">
        <v>0</v>
      </c>
      <c r="I64" s="36">
        <f>L82</f>
        <v>2.8666000000000001E-2</v>
      </c>
      <c r="J64" s="36">
        <f>H64+I64</f>
        <v>2.8666000000000001E-2</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188</v>
      </c>
      <c r="B66" s="143"/>
      <c r="C66" s="143"/>
      <c r="D66" s="143"/>
      <c r="E66" s="143"/>
      <c r="F66" s="143"/>
      <c r="G66" s="143"/>
      <c r="H66" s="143"/>
      <c r="I66" s="143"/>
      <c r="J66" s="144"/>
      <c r="K66" s="2" t="s">
        <v>124</v>
      </c>
      <c r="L66" s="24"/>
      <c r="M66" s="27">
        <v>9.7000000000000003E-2</v>
      </c>
      <c r="N66" s="28">
        <v>0.61299999999999999</v>
      </c>
      <c r="O66" s="29">
        <f>M66+N66</f>
        <v>0.71</v>
      </c>
      <c r="P66" s="29">
        <f>O66/J63*100</f>
        <v>12.451771308312873</v>
      </c>
      <c r="Q66" s="7"/>
    </row>
    <row r="67" spans="1:17" ht="25.5" customHeight="1" x14ac:dyDescent="0.25">
      <c r="A67" s="30"/>
      <c r="B67" s="31"/>
      <c r="C67" s="31"/>
      <c r="D67" s="31"/>
      <c r="E67" s="31"/>
      <c r="F67" s="31"/>
      <c r="G67" s="31"/>
      <c r="H67" s="145" t="s">
        <v>125</v>
      </c>
      <c r="I67" s="146"/>
      <c r="J67" s="147"/>
      <c r="K67" s="2"/>
      <c r="L67" s="4"/>
      <c r="M67" s="29">
        <f>H63+H64</f>
        <v>0</v>
      </c>
      <c r="N67" s="29">
        <f>I63+I64-N66-0.018-M66-0.018</f>
        <v>4.9846659999999998</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0.20769441666666666</v>
      </c>
      <c r="O69" s="23"/>
      <c r="P69" s="32">
        <f>M69+N69</f>
        <v>0.20769441666666666</v>
      </c>
      <c r="Q69" s="7"/>
    </row>
    <row r="70" spans="1:17" ht="15.75" customHeight="1" x14ac:dyDescent="0.25">
      <c r="A70" s="2"/>
      <c r="B70" s="2"/>
      <c r="C70" s="2"/>
      <c r="D70" s="2"/>
      <c r="E70" s="2"/>
      <c r="F70" s="2"/>
      <c r="G70" s="2"/>
      <c r="H70" s="2"/>
      <c r="I70" s="2"/>
      <c r="J70" s="2"/>
      <c r="K70" s="2"/>
      <c r="L70" s="7"/>
      <c r="M70" s="29">
        <f>M69*1000</f>
        <v>0</v>
      </c>
      <c r="N70" s="29">
        <f>N69*1000</f>
        <v>207.69441666666665</v>
      </c>
      <c r="O70" s="23"/>
      <c r="P70" s="29">
        <f>M70+N70</f>
        <v>207.69441666666665</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60"/>
      <c r="F72" s="2"/>
      <c r="G72" s="2"/>
      <c r="H72" s="2"/>
      <c r="I72" s="2"/>
      <c r="J72" s="60"/>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2.9899999999999999E-2</v>
      </c>
      <c r="M81" s="32">
        <f>K81+L81</f>
        <v>2.9899999999999999E-2</v>
      </c>
      <c r="N81" s="32">
        <f>M81-M63</f>
        <v>1.233999999999999E-3</v>
      </c>
      <c r="O81" s="2"/>
      <c r="P81" s="2"/>
      <c r="Q81" s="2"/>
    </row>
    <row r="82" spans="1:17" ht="15.75" customHeight="1" x14ac:dyDescent="0.25">
      <c r="A82" s="2"/>
      <c r="B82" s="2"/>
      <c r="C82" s="2"/>
      <c r="D82" s="2"/>
      <c r="E82" s="2"/>
      <c r="F82" s="2"/>
      <c r="G82" s="2"/>
      <c r="H82" s="2"/>
      <c r="I82" s="2"/>
      <c r="J82" s="2"/>
      <c r="K82" s="35">
        <v>0</v>
      </c>
      <c r="L82" s="35">
        <f>L81-N81</f>
        <v>2.8666000000000001E-2</v>
      </c>
      <c r="M82" s="32">
        <f>K82+L82</f>
        <v>2.8666000000000001E-2</v>
      </c>
      <c r="N82" s="32">
        <f>N81/2</f>
        <v>6.1699999999999949E-4</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46" workbookViewId="0">
      <selection activeCell="L11" sqref="L11:N38"/>
    </sheetView>
  </sheetViews>
  <sheetFormatPr defaultColWidth="14.42578125" defaultRowHeight="15" x14ac:dyDescent="0.25"/>
  <cols>
    <col min="1" max="1" width="10.5703125" style="63" customWidth="1"/>
    <col min="2" max="2" width="18.5703125" style="63" customWidth="1"/>
    <col min="3" max="4" width="12.7109375" style="63" customWidth="1"/>
    <col min="5" max="5" width="14.7109375" style="63" customWidth="1"/>
    <col min="6" max="6" width="12.42578125" style="63" customWidth="1"/>
    <col min="7" max="7" width="15.140625" style="63" customWidth="1"/>
    <col min="8" max="9" width="12.7109375" style="63" customWidth="1"/>
    <col min="10" max="10" width="15" style="63" customWidth="1"/>
    <col min="11" max="11" width="9.140625" style="63" customWidth="1"/>
    <col min="12" max="12" width="13" style="63" customWidth="1"/>
    <col min="13" max="13" width="12.7109375" style="63" customWidth="1"/>
    <col min="14" max="14" width="14.28515625" style="63" customWidth="1"/>
    <col min="15" max="15" width="7.85546875" style="63" customWidth="1"/>
    <col min="16" max="17" width="9.140625" style="63" customWidth="1"/>
    <col min="18" max="16384" width="14.42578125" style="63"/>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191</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205</v>
      </c>
      <c r="D9" s="116"/>
      <c r="E9" s="116"/>
      <c r="F9" s="116"/>
      <c r="G9" s="116"/>
      <c r="H9" s="116"/>
      <c r="I9" s="116"/>
      <c r="J9" s="117"/>
      <c r="K9" s="6"/>
      <c r="L9" s="6"/>
      <c r="M9" s="6"/>
      <c r="N9" s="6"/>
      <c r="O9" s="6"/>
      <c r="P9" s="6"/>
      <c r="Q9" s="6"/>
    </row>
    <row r="10" spans="1:17" x14ac:dyDescent="0.25">
      <c r="A10" s="111" t="s">
        <v>14</v>
      </c>
      <c r="B10" s="104"/>
      <c r="C10" s="115" t="s">
        <v>192</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216</v>
      </c>
      <c r="E13" s="11">
        <f t="shared" ref="E13:E60" si="0">SUM(C13,D13)</f>
        <v>216</v>
      </c>
      <c r="F13" s="8">
        <v>49</v>
      </c>
      <c r="G13" s="12" t="s">
        <v>21</v>
      </c>
      <c r="H13" s="37">
        <v>0</v>
      </c>
      <c r="I13" s="10">
        <v>216</v>
      </c>
      <c r="J13" s="8">
        <f t="shared" ref="J13:J60" si="1">SUM(H13,I13)</f>
        <v>216</v>
      </c>
      <c r="K13" s="2"/>
      <c r="L13" s="2"/>
      <c r="M13" s="7"/>
      <c r="N13" s="7"/>
      <c r="O13" s="2"/>
      <c r="P13" s="2"/>
      <c r="Q13" s="2"/>
    </row>
    <row r="14" spans="1:17" x14ac:dyDescent="0.25">
      <c r="A14" s="8">
        <f t="shared" ref="A14:A36" si="2">A13+1</f>
        <v>2</v>
      </c>
      <c r="B14" s="9" t="s">
        <v>22</v>
      </c>
      <c r="C14" s="37">
        <v>0</v>
      </c>
      <c r="D14" s="10">
        <v>216</v>
      </c>
      <c r="E14" s="11">
        <f t="shared" si="0"/>
        <v>216</v>
      </c>
      <c r="F14" s="8">
        <f t="shared" ref="F14:F36" si="3">F13+1</f>
        <v>50</v>
      </c>
      <c r="G14" s="12" t="s">
        <v>23</v>
      </c>
      <c r="H14" s="37">
        <v>0</v>
      </c>
      <c r="I14" s="10">
        <v>216</v>
      </c>
      <c r="J14" s="8">
        <f t="shared" si="1"/>
        <v>216</v>
      </c>
      <c r="K14" s="2"/>
      <c r="L14" s="2" t="s">
        <v>20</v>
      </c>
      <c r="M14" s="7">
        <f>AVERAGE(C13:C16)</f>
        <v>0</v>
      </c>
      <c r="N14" s="7">
        <f>AVERAGE(D13:D16)</f>
        <v>216</v>
      </c>
      <c r="O14" s="2"/>
      <c r="P14" s="2"/>
      <c r="Q14" s="2"/>
    </row>
    <row r="15" spans="1:17" x14ac:dyDescent="0.25">
      <c r="A15" s="8">
        <f t="shared" si="2"/>
        <v>3</v>
      </c>
      <c r="B15" s="9" t="s">
        <v>24</v>
      </c>
      <c r="C15" s="37">
        <v>0</v>
      </c>
      <c r="D15" s="10">
        <v>216</v>
      </c>
      <c r="E15" s="11">
        <f t="shared" si="0"/>
        <v>216</v>
      </c>
      <c r="F15" s="8">
        <f t="shared" si="3"/>
        <v>51</v>
      </c>
      <c r="G15" s="12" t="s">
        <v>25</v>
      </c>
      <c r="H15" s="37">
        <v>0</v>
      </c>
      <c r="I15" s="10">
        <v>216</v>
      </c>
      <c r="J15" s="8">
        <f t="shared" si="1"/>
        <v>216</v>
      </c>
      <c r="K15" s="2"/>
      <c r="L15" s="2" t="s">
        <v>28</v>
      </c>
      <c r="M15" s="7">
        <f>AVERAGE(C17:C20)</f>
        <v>0</v>
      </c>
      <c r="N15" s="7">
        <f>AVERAGE(D17:D20)</f>
        <v>216</v>
      </c>
      <c r="O15" s="2"/>
      <c r="P15" s="2"/>
      <c r="Q15" s="2"/>
    </row>
    <row r="16" spans="1:17" x14ac:dyDescent="0.25">
      <c r="A16" s="8">
        <f t="shared" si="2"/>
        <v>4</v>
      </c>
      <c r="B16" s="9" t="s">
        <v>26</v>
      </c>
      <c r="C16" s="37">
        <v>0</v>
      </c>
      <c r="D16" s="10">
        <v>216</v>
      </c>
      <c r="E16" s="11">
        <f t="shared" si="0"/>
        <v>216</v>
      </c>
      <c r="F16" s="8">
        <f t="shared" si="3"/>
        <v>52</v>
      </c>
      <c r="G16" s="12" t="s">
        <v>27</v>
      </c>
      <c r="H16" s="37">
        <v>0</v>
      </c>
      <c r="I16" s="10">
        <v>216</v>
      </c>
      <c r="J16" s="8">
        <f t="shared" si="1"/>
        <v>216</v>
      </c>
      <c r="K16" s="2"/>
      <c r="L16" s="2" t="s">
        <v>36</v>
      </c>
      <c r="M16" s="7">
        <f>AVERAGE(C21:C24)</f>
        <v>0</v>
      </c>
      <c r="N16" s="7">
        <f>AVERAGE(D21:D24)</f>
        <v>216</v>
      </c>
      <c r="O16" s="2"/>
      <c r="P16" s="2"/>
      <c r="Q16" s="2"/>
    </row>
    <row r="17" spans="1:17" x14ac:dyDescent="0.25">
      <c r="A17" s="8">
        <f t="shared" si="2"/>
        <v>5</v>
      </c>
      <c r="B17" s="9" t="s">
        <v>28</v>
      </c>
      <c r="C17" s="37">
        <v>0</v>
      </c>
      <c r="D17" s="10">
        <v>216</v>
      </c>
      <c r="E17" s="11">
        <f t="shared" si="0"/>
        <v>216</v>
      </c>
      <c r="F17" s="8">
        <f t="shared" si="3"/>
        <v>53</v>
      </c>
      <c r="G17" s="12" t="s">
        <v>29</v>
      </c>
      <c r="H17" s="37">
        <v>0</v>
      </c>
      <c r="I17" s="10">
        <v>216</v>
      </c>
      <c r="J17" s="8">
        <f t="shared" si="1"/>
        <v>216</v>
      </c>
      <c r="K17" s="2"/>
      <c r="L17" s="2" t="s">
        <v>44</v>
      </c>
      <c r="M17" s="7">
        <f>AVERAGE(C25:C28)</f>
        <v>0</v>
      </c>
      <c r="N17" s="7">
        <f>AVERAGE(D25:D28)</f>
        <v>216</v>
      </c>
      <c r="O17" s="2"/>
      <c r="P17" s="2"/>
      <c r="Q17" s="2"/>
    </row>
    <row r="18" spans="1:17" x14ac:dyDescent="0.25">
      <c r="A18" s="8">
        <f t="shared" si="2"/>
        <v>6</v>
      </c>
      <c r="B18" s="9" t="s">
        <v>30</v>
      </c>
      <c r="C18" s="37">
        <v>0</v>
      </c>
      <c r="D18" s="10">
        <v>216</v>
      </c>
      <c r="E18" s="11">
        <f t="shared" si="0"/>
        <v>216</v>
      </c>
      <c r="F18" s="8">
        <f t="shared" si="3"/>
        <v>54</v>
      </c>
      <c r="G18" s="12" t="s">
        <v>31</v>
      </c>
      <c r="H18" s="37">
        <v>0</v>
      </c>
      <c r="I18" s="10">
        <v>216</v>
      </c>
      <c r="J18" s="8">
        <f t="shared" si="1"/>
        <v>216</v>
      </c>
      <c r="K18" s="2"/>
      <c r="L18" s="2" t="s">
        <v>52</v>
      </c>
      <c r="M18" s="7">
        <f>AVERAGE(C29:C32)</f>
        <v>0</v>
      </c>
      <c r="N18" s="7">
        <f>AVERAGE(D29:D32)</f>
        <v>216</v>
      </c>
      <c r="O18" s="2"/>
      <c r="P18" s="2"/>
      <c r="Q18" s="2"/>
    </row>
    <row r="19" spans="1:17" x14ac:dyDescent="0.25">
      <c r="A19" s="8">
        <f t="shared" si="2"/>
        <v>7</v>
      </c>
      <c r="B19" s="9" t="s">
        <v>32</v>
      </c>
      <c r="C19" s="37">
        <v>0</v>
      </c>
      <c r="D19" s="10">
        <v>216</v>
      </c>
      <c r="E19" s="11">
        <f t="shared" si="0"/>
        <v>216</v>
      </c>
      <c r="F19" s="8">
        <f t="shared" si="3"/>
        <v>55</v>
      </c>
      <c r="G19" s="12" t="s">
        <v>33</v>
      </c>
      <c r="H19" s="37">
        <v>0</v>
      </c>
      <c r="I19" s="10">
        <v>216</v>
      </c>
      <c r="J19" s="8">
        <f t="shared" si="1"/>
        <v>216</v>
      </c>
      <c r="K19" s="2"/>
      <c r="L19" s="2" t="s">
        <v>60</v>
      </c>
      <c r="M19" s="7">
        <f>AVERAGE(C33:C36)</f>
        <v>0</v>
      </c>
      <c r="N19" s="7">
        <f>AVERAGE(D33:D36)</f>
        <v>216</v>
      </c>
      <c r="O19" s="2"/>
      <c r="P19" s="2"/>
      <c r="Q19" s="2"/>
    </row>
    <row r="20" spans="1:17" x14ac:dyDescent="0.25">
      <c r="A20" s="8">
        <f t="shared" si="2"/>
        <v>8</v>
      </c>
      <c r="B20" s="9" t="s">
        <v>34</v>
      </c>
      <c r="C20" s="37">
        <v>0</v>
      </c>
      <c r="D20" s="10">
        <v>216</v>
      </c>
      <c r="E20" s="11">
        <f t="shared" si="0"/>
        <v>216</v>
      </c>
      <c r="F20" s="8">
        <f t="shared" si="3"/>
        <v>56</v>
      </c>
      <c r="G20" s="12" t="s">
        <v>35</v>
      </c>
      <c r="H20" s="37">
        <v>0</v>
      </c>
      <c r="I20" s="10">
        <v>216</v>
      </c>
      <c r="J20" s="8">
        <f t="shared" si="1"/>
        <v>216</v>
      </c>
      <c r="K20" s="2"/>
      <c r="L20" s="2" t="s">
        <v>68</v>
      </c>
      <c r="M20" s="7">
        <f>AVERAGE(C37:C40)</f>
        <v>0</v>
      </c>
      <c r="N20" s="7">
        <f>AVERAGE(D37:D40)</f>
        <v>216</v>
      </c>
      <c r="O20" s="2"/>
      <c r="P20" s="2"/>
      <c r="Q20" s="2"/>
    </row>
    <row r="21" spans="1:17" ht="15.75" customHeight="1" x14ac:dyDescent="0.25">
      <c r="A21" s="8">
        <f t="shared" si="2"/>
        <v>9</v>
      </c>
      <c r="B21" s="9" t="s">
        <v>36</v>
      </c>
      <c r="C21" s="37">
        <v>0</v>
      </c>
      <c r="D21" s="10">
        <v>216</v>
      </c>
      <c r="E21" s="11">
        <f t="shared" si="0"/>
        <v>216</v>
      </c>
      <c r="F21" s="8">
        <f t="shared" si="3"/>
        <v>57</v>
      </c>
      <c r="G21" s="12" t="s">
        <v>37</v>
      </c>
      <c r="H21" s="37">
        <v>0</v>
      </c>
      <c r="I21" s="10">
        <v>216</v>
      </c>
      <c r="J21" s="8">
        <f t="shared" si="1"/>
        <v>216</v>
      </c>
      <c r="K21" s="2"/>
      <c r="L21" s="2" t="s">
        <v>76</v>
      </c>
      <c r="M21" s="7">
        <f>AVERAGE(C41:C44)</f>
        <v>0</v>
      </c>
      <c r="N21" s="7">
        <f>AVERAGE(D41:D44)</f>
        <v>216</v>
      </c>
      <c r="O21" s="2"/>
      <c r="P21" s="2"/>
      <c r="Q21" s="2"/>
    </row>
    <row r="22" spans="1:17" ht="15.75" customHeight="1" x14ac:dyDescent="0.25">
      <c r="A22" s="8">
        <f t="shared" si="2"/>
        <v>10</v>
      </c>
      <c r="B22" s="9" t="s">
        <v>38</v>
      </c>
      <c r="C22" s="37">
        <v>0</v>
      </c>
      <c r="D22" s="10">
        <v>216</v>
      </c>
      <c r="E22" s="11">
        <f t="shared" si="0"/>
        <v>216</v>
      </c>
      <c r="F22" s="8">
        <f t="shared" si="3"/>
        <v>58</v>
      </c>
      <c r="G22" s="12" t="s">
        <v>39</v>
      </c>
      <c r="H22" s="37">
        <v>0</v>
      </c>
      <c r="I22" s="10">
        <v>216</v>
      </c>
      <c r="J22" s="8">
        <f t="shared" si="1"/>
        <v>216</v>
      </c>
      <c r="K22" s="2"/>
      <c r="L22" s="2" t="s">
        <v>84</v>
      </c>
      <c r="M22" s="7">
        <f>AVERAGE(C45:C48)</f>
        <v>0</v>
      </c>
      <c r="N22" s="7">
        <f>AVERAGE(D45:D48)</f>
        <v>216</v>
      </c>
      <c r="O22" s="2"/>
      <c r="P22" s="2"/>
      <c r="Q22" s="2"/>
    </row>
    <row r="23" spans="1:17" ht="15.75" customHeight="1" x14ac:dyDescent="0.25">
      <c r="A23" s="8">
        <f t="shared" si="2"/>
        <v>11</v>
      </c>
      <c r="B23" s="9" t="s">
        <v>40</v>
      </c>
      <c r="C23" s="37">
        <v>0</v>
      </c>
      <c r="D23" s="10">
        <v>216</v>
      </c>
      <c r="E23" s="11">
        <f t="shared" si="0"/>
        <v>216</v>
      </c>
      <c r="F23" s="8">
        <f t="shared" si="3"/>
        <v>59</v>
      </c>
      <c r="G23" s="12" t="s">
        <v>41</v>
      </c>
      <c r="H23" s="37">
        <v>0</v>
      </c>
      <c r="I23" s="10">
        <v>216</v>
      </c>
      <c r="J23" s="8">
        <f t="shared" si="1"/>
        <v>216</v>
      </c>
      <c r="K23" s="2"/>
      <c r="L23" s="2" t="s">
        <v>92</v>
      </c>
      <c r="M23" s="7">
        <f>AVERAGE(C49:C52)</f>
        <v>0</v>
      </c>
      <c r="N23" s="7">
        <f>AVERAGE(D49:D52)</f>
        <v>216</v>
      </c>
      <c r="O23" s="2"/>
      <c r="P23" s="2"/>
      <c r="Q23" s="2"/>
    </row>
    <row r="24" spans="1:17" ht="15.75" customHeight="1" x14ac:dyDescent="0.25">
      <c r="A24" s="8">
        <f t="shared" si="2"/>
        <v>12</v>
      </c>
      <c r="B24" s="9" t="s">
        <v>42</v>
      </c>
      <c r="C24" s="37">
        <v>0</v>
      </c>
      <c r="D24" s="10">
        <v>216</v>
      </c>
      <c r="E24" s="11">
        <f t="shared" si="0"/>
        <v>216</v>
      </c>
      <c r="F24" s="8">
        <f t="shared" si="3"/>
        <v>60</v>
      </c>
      <c r="G24" s="12" t="s">
        <v>43</v>
      </c>
      <c r="H24" s="37">
        <v>0</v>
      </c>
      <c r="I24" s="10">
        <v>216</v>
      </c>
      <c r="J24" s="8">
        <f t="shared" si="1"/>
        <v>216</v>
      </c>
      <c r="K24" s="2"/>
      <c r="L24" s="13" t="s">
        <v>100</v>
      </c>
      <c r="M24" s="7">
        <f>AVERAGE(C53:C56)</f>
        <v>0</v>
      </c>
      <c r="N24" s="7">
        <f>AVERAGE(D53:D56)</f>
        <v>216</v>
      </c>
      <c r="O24" s="2"/>
      <c r="P24" s="2"/>
      <c r="Q24" s="2"/>
    </row>
    <row r="25" spans="1:17" ht="15.75" customHeight="1" x14ac:dyDescent="0.25">
      <c r="A25" s="8">
        <f t="shared" si="2"/>
        <v>13</v>
      </c>
      <c r="B25" s="9" t="s">
        <v>44</v>
      </c>
      <c r="C25" s="37">
        <v>0</v>
      </c>
      <c r="D25" s="10">
        <v>216</v>
      </c>
      <c r="E25" s="11">
        <f t="shared" si="0"/>
        <v>216</v>
      </c>
      <c r="F25" s="8">
        <f t="shared" si="3"/>
        <v>61</v>
      </c>
      <c r="G25" s="12" t="s">
        <v>45</v>
      </c>
      <c r="H25" s="37">
        <v>0</v>
      </c>
      <c r="I25" s="10">
        <v>216</v>
      </c>
      <c r="J25" s="8">
        <f t="shared" si="1"/>
        <v>216</v>
      </c>
      <c r="K25" s="2"/>
      <c r="L25" s="16" t="s">
        <v>108</v>
      </c>
      <c r="M25" s="7">
        <f>AVERAGE(C57:C60)</f>
        <v>0</v>
      </c>
      <c r="N25" s="7">
        <f>AVERAGE(D57:D60)</f>
        <v>216</v>
      </c>
      <c r="O25" s="2"/>
      <c r="P25" s="2"/>
      <c r="Q25" s="2"/>
    </row>
    <row r="26" spans="1:17" ht="15.75" customHeight="1" x14ac:dyDescent="0.25">
      <c r="A26" s="8">
        <f t="shared" si="2"/>
        <v>14</v>
      </c>
      <c r="B26" s="9" t="s">
        <v>46</v>
      </c>
      <c r="C26" s="37">
        <v>0</v>
      </c>
      <c r="D26" s="10">
        <v>216</v>
      </c>
      <c r="E26" s="11">
        <f t="shared" si="0"/>
        <v>216</v>
      </c>
      <c r="F26" s="8">
        <f t="shared" si="3"/>
        <v>62</v>
      </c>
      <c r="G26" s="12" t="s">
        <v>47</v>
      </c>
      <c r="H26" s="37">
        <v>0</v>
      </c>
      <c r="I26" s="10">
        <v>216</v>
      </c>
      <c r="J26" s="8">
        <f t="shared" si="1"/>
        <v>216</v>
      </c>
      <c r="K26" s="2"/>
      <c r="L26" s="16" t="s">
        <v>21</v>
      </c>
      <c r="M26" s="7">
        <f>AVERAGE(H13:H16)</f>
        <v>0</v>
      </c>
      <c r="N26" s="7">
        <f>AVERAGE(I13:I16)</f>
        <v>216</v>
      </c>
      <c r="O26" s="2"/>
      <c r="P26" s="2"/>
      <c r="Q26" s="2"/>
    </row>
    <row r="27" spans="1:17" ht="15.75" customHeight="1" x14ac:dyDescent="0.25">
      <c r="A27" s="8">
        <f t="shared" si="2"/>
        <v>15</v>
      </c>
      <c r="B27" s="9" t="s">
        <v>48</v>
      </c>
      <c r="C27" s="37">
        <v>0</v>
      </c>
      <c r="D27" s="10">
        <v>216</v>
      </c>
      <c r="E27" s="11">
        <f t="shared" si="0"/>
        <v>216</v>
      </c>
      <c r="F27" s="8">
        <f t="shared" si="3"/>
        <v>63</v>
      </c>
      <c r="G27" s="12" t="s">
        <v>49</v>
      </c>
      <c r="H27" s="37">
        <v>0</v>
      </c>
      <c r="I27" s="10">
        <v>216</v>
      </c>
      <c r="J27" s="8">
        <f t="shared" si="1"/>
        <v>216</v>
      </c>
      <c r="K27" s="2"/>
      <c r="L27" s="24" t="s">
        <v>29</v>
      </c>
      <c r="M27" s="7">
        <f>AVERAGE(H17:H20)</f>
        <v>0</v>
      </c>
      <c r="N27" s="7">
        <f>AVERAGE(I17:I20)</f>
        <v>216</v>
      </c>
      <c r="O27" s="2"/>
      <c r="P27" s="2"/>
      <c r="Q27" s="2"/>
    </row>
    <row r="28" spans="1:17" ht="15.75" customHeight="1" x14ac:dyDescent="0.25">
      <c r="A28" s="8">
        <f t="shared" si="2"/>
        <v>16</v>
      </c>
      <c r="B28" s="9" t="s">
        <v>50</v>
      </c>
      <c r="C28" s="37">
        <v>0</v>
      </c>
      <c r="D28" s="10">
        <v>216</v>
      </c>
      <c r="E28" s="11">
        <f t="shared" si="0"/>
        <v>216</v>
      </c>
      <c r="F28" s="8">
        <f t="shared" si="3"/>
        <v>64</v>
      </c>
      <c r="G28" s="12" t="s">
        <v>51</v>
      </c>
      <c r="H28" s="37">
        <v>0</v>
      </c>
      <c r="I28" s="10">
        <v>216</v>
      </c>
      <c r="J28" s="8">
        <f t="shared" si="1"/>
        <v>216</v>
      </c>
      <c r="K28" s="2"/>
      <c r="L28" s="2" t="s">
        <v>37</v>
      </c>
      <c r="M28" s="7">
        <f>AVERAGE(H21:H24)</f>
        <v>0</v>
      </c>
      <c r="N28" s="7">
        <f>AVERAGE(I21:I24)</f>
        <v>216</v>
      </c>
      <c r="O28" s="2"/>
      <c r="P28" s="2"/>
      <c r="Q28" s="2"/>
    </row>
    <row r="29" spans="1:17" ht="15.75" customHeight="1" x14ac:dyDescent="0.25">
      <c r="A29" s="8">
        <f t="shared" si="2"/>
        <v>17</v>
      </c>
      <c r="B29" s="9" t="s">
        <v>52</v>
      </c>
      <c r="C29" s="37">
        <v>0</v>
      </c>
      <c r="D29" s="10">
        <v>216</v>
      </c>
      <c r="E29" s="11">
        <f t="shared" si="0"/>
        <v>216</v>
      </c>
      <c r="F29" s="8">
        <f t="shared" si="3"/>
        <v>65</v>
      </c>
      <c r="G29" s="12" t="s">
        <v>53</v>
      </c>
      <c r="H29" s="37">
        <v>0</v>
      </c>
      <c r="I29" s="10">
        <v>216</v>
      </c>
      <c r="J29" s="8">
        <f t="shared" si="1"/>
        <v>216</v>
      </c>
      <c r="K29" s="2"/>
      <c r="L29" s="2" t="s">
        <v>45</v>
      </c>
      <c r="M29" s="7">
        <f>AVERAGE(H25:H28)</f>
        <v>0</v>
      </c>
      <c r="N29" s="7">
        <f>AVERAGE(I25:I28)</f>
        <v>216</v>
      </c>
      <c r="O29" s="2"/>
      <c r="P29" s="2"/>
      <c r="Q29" s="2"/>
    </row>
    <row r="30" spans="1:17" ht="15.75" customHeight="1" x14ac:dyDescent="0.25">
      <c r="A30" s="8">
        <f t="shared" si="2"/>
        <v>18</v>
      </c>
      <c r="B30" s="9" t="s">
        <v>54</v>
      </c>
      <c r="C30" s="37">
        <v>0</v>
      </c>
      <c r="D30" s="10">
        <v>216</v>
      </c>
      <c r="E30" s="11">
        <f t="shared" si="0"/>
        <v>216</v>
      </c>
      <c r="F30" s="8">
        <f t="shared" si="3"/>
        <v>66</v>
      </c>
      <c r="G30" s="12" t="s">
        <v>55</v>
      </c>
      <c r="H30" s="37">
        <v>0</v>
      </c>
      <c r="I30" s="10">
        <v>216</v>
      </c>
      <c r="J30" s="8">
        <f t="shared" si="1"/>
        <v>216</v>
      </c>
      <c r="K30" s="2"/>
      <c r="L30" s="2" t="s">
        <v>53</v>
      </c>
      <c r="M30" s="7">
        <f>AVERAGE(H29:H32)</f>
        <v>0</v>
      </c>
      <c r="N30" s="7">
        <f>AVERAGE(I29:I32)</f>
        <v>216</v>
      </c>
      <c r="O30" s="2"/>
      <c r="P30" s="2"/>
      <c r="Q30" s="2"/>
    </row>
    <row r="31" spans="1:17" ht="15.75" customHeight="1" x14ac:dyDescent="0.25">
      <c r="A31" s="8">
        <f t="shared" si="2"/>
        <v>19</v>
      </c>
      <c r="B31" s="9" t="s">
        <v>56</v>
      </c>
      <c r="C31" s="37">
        <v>0</v>
      </c>
      <c r="D31" s="10">
        <v>216</v>
      </c>
      <c r="E31" s="11">
        <f t="shared" si="0"/>
        <v>216</v>
      </c>
      <c r="F31" s="8">
        <f t="shared" si="3"/>
        <v>67</v>
      </c>
      <c r="G31" s="12" t="s">
        <v>57</v>
      </c>
      <c r="H31" s="37">
        <v>0</v>
      </c>
      <c r="I31" s="10">
        <v>216</v>
      </c>
      <c r="J31" s="8">
        <f t="shared" si="1"/>
        <v>216</v>
      </c>
      <c r="K31" s="2"/>
      <c r="L31" s="2" t="s">
        <v>61</v>
      </c>
      <c r="M31" s="7">
        <f>AVERAGE(H33:H36)</f>
        <v>0</v>
      </c>
      <c r="N31" s="7">
        <f>AVERAGE(I33:I36)</f>
        <v>216</v>
      </c>
      <c r="O31" s="2"/>
      <c r="P31" s="2"/>
      <c r="Q31" s="2"/>
    </row>
    <row r="32" spans="1:17" ht="15.75" customHeight="1" x14ac:dyDescent="0.25">
      <c r="A32" s="8">
        <f t="shared" si="2"/>
        <v>20</v>
      </c>
      <c r="B32" s="9" t="s">
        <v>58</v>
      </c>
      <c r="C32" s="37">
        <v>0</v>
      </c>
      <c r="D32" s="10">
        <v>216</v>
      </c>
      <c r="E32" s="11">
        <f t="shared" si="0"/>
        <v>216</v>
      </c>
      <c r="F32" s="8">
        <f t="shared" si="3"/>
        <v>68</v>
      </c>
      <c r="G32" s="12" t="s">
        <v>59</v>
      </c>
      <c r="H32" s="37">
        <v>0</v>
      </c>
      <c r="I32" s="10">
        <v>216</v>
      </c>
      <c r="J32" s="8">
        <f t="shared" si="1"/>
        <v>216</v>
      </c>
      <c r="K32" s="2"/>
      <c r="L32" s="2" t="s">
        <v>69</v>
      </c>
      <c r="M32" s="7">
        <f>AVERAGE(H37:H40)</f>
        <v>0</v>
      </c>
      <c r="N32" s="7">
        <f>AVERAGE(I37:I40)</f>
        <v>216</v>
      </c>
      <c r="O32" s="2"/>
      <c r="P32" s="2"/>
      <c r="Q32" s="2"/>
    </row>
    <row r="33" spans="1:17" ht="15.75" customHeight="1" x14ac:dyDescent="0.25">
      <c r="A33" s="8">
        <f t="shared" si="2"/>
        <v>21</v>
      </c>
      <c r="B33" s="9" t="s">
        <v>60</v>
      </c>
      <c r="C33" s="37">
        <v>0</v>
      </c>
      <c r="D33" s="10">
        <v>216</v>
      </c>
      <c r="E33" s="11">
        <f t="shared" si="0"/>
        <v>216</v>
      </c>
      <c r="F33" s="8">
        <f t="shared" si="3"/>
        <v>69</v>
      </c>
      <c r="G33" s="12" t="s">
        <v>61</v>
      </c>
      <c r="H33" s="37">
        <v>0</v>
      </c>
      <c r="I33" s="10">
        <v>216</v>
      </c>
      <c r="J33" s="8">
        <f t="shared" si="1"/>
        <v>216</v>
      </c>
      <c r="K33" s="2"/>
      <c r="L33" s="2" t="s">
        <v>77</v>
      </c>
      <c r="M33" s="7">
        <f>AVERAGE(H41:H44)</f>
        <v>0</v>
      </c>
      <c r="N33" s="7">
        <f>AVERAGE(I41:I44)</f>
        <v>216</v>
      </c>
      <c r="O33" s="2"/>
      <c r="P33" s="2"/>
      <c r="Q33" s="2"/>
    </row>
    <row r="34" spans="1:17" ht="15.75" customHeight="1" x14ac:dyDescent="0.25">
      <c r="A34" s="8">
        <f t="shared" si="2"/>
        <v>22</v>
      </c>
      <c r="B34" s="9" t="s">
        <v>62</v>
      </c>
      <c r="C34" s="37">
        <v>0</v>
      </c>
      <c r="D34" s="10">
        <v>216</v>
      </c>
      <c r="E34" s="11">
        <f t="shared" si="0"/>
        <v>216</v>
      </c>
      <c r="F34" s="8">
        <f t="shared" si="3"/>
        <v>70</v>
      </c>
      <c r="G34" s="12" t="s">
        <v>63</v>
      </c>
      <c r="H34" s="37">
        <v>0</v>
      </c>
      <c r="I34" s="10">
        <v>216</v>
      </c>
      <c r="J34" s="8">
        <f t="shared" si="1"/>
        <v>216</v>
      </c>
      <c r="K34" s="2"/>
      <c r="L34" s="2" t="s">
        <v>85</v>
      </c>
      <c r="M34" s="7">
        <f>AVERAGE(H45:H48)</f>
        <v>0</v>
      </c>
      <c r="N34" s="7">
        <f>AVERAGE(I45:I48)</f>
        <v>216</v>
      </c>
      <c r="O34" s="2"/>
      <c r="P34" s="2"/>
      <c r="Q34" s="2"/>
    </row>
    <row r="35" spans="1:17" ht="15.75" customHeight="1" x14ac:dyDescent="0.25">
      <c r="A35" s="8">
        <f t="shared" si="2"/>
        <v>23</v>
      </c>
      <c r="B35" s="9" t="s">
        <v>64</v>
      </c>
      <c r="C35" s="37">
        <v>0</v>
      </c>
      <c r="D35" s="10">
        <v>216</v>
      </c>
      <c r="E35" s="11">
        <f t="shared" si="0"/>
        <v>216</v>
      </c>
      <c r="F35" s="8">
        <f t="shared" si="3"/>
        <v>71</v>
      </c>
      <c r="G35" s="12" t="s">
        <v>65</v>
      </c>
      <c r="H35" s="37">
        <v>0</v>
      </c>
      <c r="I35" s="10">
        <v>216</v>
      </c>
      <c r="J35" s="8">
        <f t="shared" si="1"/>
        <v>216</v>
      </c>
      <c r="K35" s="2"/>
      <c r="L35" s="2" t="s">
        <v>93</v>
      </c>
      <c r="M35" s="7">
        <f>AVERAGE(H49:H52)</f>
        <v>0</v>
      </c>
      <c r="N35" s="7">
        <f>AVERAGE(I49:I52)</f>
        <v>216</v>
      </c>
      <c r="O35" s="2"/>
      <c r="P35" s="2"/>
      <c r="Q35" s="2"/>
    </row>
    <row r="36" spans="1:17" ht="15.75" customHeight="1" x14ac:dyDescent="0.25">
      <c r="A36" s="8">
        <f t="shared" si="2"/>
        <v>24</v>
      </c>
      <c r="B36" s="9" t="s">
        <v>66</v>
      </c>
      <c r="C36" s="37">
        <v>0</v>
      </c>
      <c r="D36" s="10">
        <v>216</v>
      </c>
      <c r="E36" s="11">
        <f t="shared" si="0"/>
        <v>216</v>
      </c>
      <c r="F36" s="8">
        <f t="shared" si="3"/>
        <v>72</v>
      </c>
      <c r="G36" s="12" t="s">
        <v>67</v>
      </c>
      <c r="H36" s="37">
        <v>0</v>
      </c>
      <c r="I36" s="10">
        <v>216</v>
      </c>
      <c r="J36" s="8">
        <f t="shared" si="1"/>
        <v>216</v>
      </c>
      <c r="K36" s="2"/>
      <c r="L36" s="101" t="s">
        <v>101</v>
      </c>
      <c r="M36" s="7">
        <f>AVERAGE(H53:H56)</f>
        <v>0</v>
      </c>
      <c r="N36" s="7">
        <f>AVERAGE(I53:I56)</f>
        <v>216</v>
      </c>
      <c r="O36" s="2"/>
      <c r="P36" s="2"/>
      <c r="Q36" s="2"/>
    </row>
    <row r="37" spans="1:17" ht="15.75" customHeight="1" x14ac:dyDescent="0.25">
      <c r="A37" s="8">
        <v>25</v>
      </c>
      <c r="B37" s="9" t="s">
        <v>68</v>
      </c>
      <c r="C37" s="37">
        <v>0</v>
      </c>
      <c r="D37" s="10">
        <v>216</v>
      </c>
      <c r="E37" s="11">
        <f t="shared" si="0"/>
        <v>216</v>
      </c>
      <c r="F37" s="8">
        <v>73</v>
      </c>
      <c r="G37" s="12" t="s">
        <v>69</v>
      </c>
      <c r="H37" s="37">
        <v>0</v>
      </c>
      <c r="I37" s="10">
        <v>216</v>
      </c>
      <c r="J37" s="8">
        <f t="shared" si="1"/>
        <v>216</v>
      </c>
      <c r="K37" s="2"/>
      <c r="L37" s="101" t="s">
        <v>109</v>
      </c>
      <c r="M37" s="7">
        <f>AVERAGE(H57:H60)</f>
        <v>0</v>
      </c>
      <c r="N37" s="7">
        <f>AVERAGE(I57:I60)</f>
        <v>216</v>
      </c>
      <c r="O37" s="2"/>
      <c r="P37" s="2"/>
      <c r="Q37" s="2"/>
    </row>
    <row r="38" spans="1:17" ht="15.75" customHeight="1" x14ac:dyDescent="0.25">
      <c r="A38" s="8">
        <f t="shared" ref="A38:A60" si="4">A37+1</f>
        <v>26</v>
      </c>
      <c r="B38" s="9" t="s">
        <v>70</v>
      </c>
      <c r="C38" s="37">
        <v>0</v>
      </c>
      <c r="D38" s="10">
        <v>216</v>
      </c>
      <c r="E38" s="8">
        <f t="shared" si="0"/>
        <v>216</v>
      </c>
      <c r="F38" s="8">
        <f t="shared" ref="F38:F60" si="5">F37+1</f>
        <v>74</v>
      </c>
      <c r="G38" s="12" t="s">
        <v>71</v>
      </c>
      <c r="H38" s="37">
        <v>0</v>
      </c>
      <c r="I38" s="10">
        <v>216</v>
      </c>
      <c r="J38" s="8">
        <f t="shared" si="1"/>
        <v>216</v>
      </c>
      <c r="K38" s="2"/>
      <c r="L38" s="101" t="s">
        <v>302</v>
      </c>
      <c r="M38" s="101">
        <f>AVERAGE(M14:M37)</f>
        <v>0</v>
      </c>
      <c r="N38" s="101">
        <f>AVERAGE(N14:N37)</f>
        <v>216</v>
      </c>
      <c r="O38" s="2"/>
      <c r="P38" s="2"/>
      <c r="Q38" s="2"/>
    </row>
    <row r="39" spans="1:17" ht="15.75" customHeight="1" x14ac:dyDescent="0.25">
      <c r="A39" s="8">
        <f t="shared" si="4"/>
        <v>27</v>
      </c>
      <c r="B39" s="9" t="s">
        <v>72</v>
      </c>
      <c r="C39" s="37">
        <v>0</v>
      </c>
      <c r="D39" s="10">
        <v>216</v>
      </c>
      <c r="E39" s="8">
        <f t="shared" si="0"/>
        <v>216</v>
      </c>
      <c r="F39" s="8">
        <f t="shared" si="5"/>
        <v>75</v>
      </c>
      <c r="G39" s="12" t="s">
        <v>73</v>
      </c>
      <c r="H39" s="37">
        <v>0</v>
      </c>
      <c r="I39" s="10">
        <v>216</v>
      </c>
      <c r="J39" s="8">
        <f t="shared" si="1"/>
        <v>216</v>
      </c>
      <c r="K39" s="2"/>
      <c r="L39" s="2"/>
      <c r="M39" s="2"/>
      <c r="N39" s="2"/>
      <c r="O39" s="2"/>
      <c r="P39" s="2"/>
      <c r="Q39" s="2"/>
    </row>
    <row r="40" spans="1:17" ht="15.75" customHeight="1" x14ac:dyDescent="0.25">
      <c r="A40" s="8">
        <f t="shared" si="4"/>
        <v>28</v>
      </c>
      <c r="B40" s="9" t="s">
        <v>74</v>
      </c>
      <c r="C40" s="37">
        <v>0</v>
      </c>
      <c r="D40" s="10">
        <v>216</v>
      </c>
      <c r="E40" s="8">
        <f t="shared" si="0"/>
        <v>216</v>
      </c>
      <c r="F40" s="8">
        <f t="shared" si="5"/>
        <v>76</v>
      </c>
      <c r="G40" s="12" t="s">
        <v>75</v>
      </c>
      <c r="H40" s="37">
        <v>0</v>
      </c>
      <c r="I40" s="10">
        <v>216</v>
      </c>
      <c r="J40" s="8">
        <f t="shared" si="1"/>
        <v>216</v>
      </c>
      <c r="K40" s="2"/>
      <c r="L40" s="2"/>
      <c r="M40" s="2"/>
      <c r="N40" s="2"/>
      <c r="O40" s="2"/>
      <c r="P40" s="2"/>
      <c r="Q40" s="2"/>
    </row>
    <row r="41" spans="1:17" ht="15.75" customHeight="1" x14ac:dyDescent="0.25">
      <c r="A41" s="8">
        <f t="shared" si="4"/>
        <v>29</v>
      </c>
      <c r="B41" s="9" t="s">
        <v>76</v>
      </c>
      <c r="C41" s="37">
        <v>0</v>
      </c>
      <c r="D41" s="10">
        <v>216</v>
      </c>
      <c r="E41" s="8">
        <f t="shared" si="0"/>
        <v>216</v>
      </c>
      <c r="F41" s="8">
        <f t="shared" si="5"/>
        <v>77</v>
      </c>
      <c r="G41" s="12" t="s">
        <v>77</v>
      </c>
      <c r="H41" s="37">
        <v>0</v>
      </c>
      <c r="I41" s="10">
        <v>216</v>
      </c>
      <c r="J41" s="8">
        <f t="shared" si="1"/>
        <v>216</v>
      </c>
      <c r="K41" s="2"/>
      <c r="L41" s="2"/>
      <c r="M41" s="2"/>
      <c r="N41" s="2"/>
      <c r="O41" s="2"/>
      <c r="P41" s="2"/>
      <c r="Q41" s="2"/>
    </row>
    <row r="42" spans="1:17" ht="15.75" customHeight="1" x14ac:dyDescent="0.25">
      <c r="A42" s="8">
        <f t="shared" si="4"/>
        <v>30</v>
      </c>
      <c r="B42" s="9" t="s">
        <v>78</v>
      </c>
      <c r="C42" s="37">
        <v>0</v>
      </c>
      <c r="D42" s="10">
        <v>216</v>
      </c>
      <c r="E42" s="8">
        <f t="shared" si="0"/>
        <v>216</v>
      </c>
      <c r="F42" s="8">
        <f t="shared" si="5"/>
        <v>78</v>
      </c>
      <c r="G42" s="12" t="s">
        <v>79</v>
      </c>
      <c r="H42" s="37">
        <v>0</v>
      </c>
      <c r="I42" s="10">
        <v>216</v>
      </c>
      <c r="J42" s="8">
        <f t="shared" si="1"/>
        <v>216</v>
      </c>
      <c r="K42" s="2"/>
      <c r="L42" s="2"/>
      <c r="M42" s="2"/>
      <c r="N42" s="2"/>
      <c r="O42" s="2"/>
      <c r="P42" s="2"/>
      <c r="Q42" s="2"/>
    </row>
    <row r="43" spans="1:17" ht="15.75" customHeight="1" x14ac:dyDescent="0.25">
      <c r="A43" s="8">
        <f t="shared" si="4"/>
        <v>31</v>
      </c>
      <c r="B43" s="9" t="s">
        <v>80</v>
      </c>
      <c r="C43" s="37">
        <v>0</v>
      </c>
      <c r="D43" s="10">
        <v>216</v>
      </c>
      <c r="E43" s="8">
        <f t="shared" si="0"/>
        <v>216</v>
      </c>
      <c r="F43" s="8">
        <f t="shared" si="5"/>
        <v>79</v>
      </c>
      <c r="G43" s="12" t="s">
        <v>81</v>
      </c>
      <c r="H43" s="37">
        <v>0</v>
      </c>
      <c r="I43" s="10">
        <v>216</v>
      </c>
      <c r="J43" s="8">
        <f t="shared" si="1"/>
        <v>216</v>
      </c>
      <c r="K43" s="2"/>
      <c r="L43" s="2"/>
      <c r="M43" s="2"/>
      <c r="N43" s="2"/>
      <c r="O43" s="2"/>
      <c r="P43" s="2"/>
      <c r="Q43" s="2"/>
    </row>
    <row r="44" spans="1:17" ht="15.75" customHeight="1" x14ac:dyDescent="0.25">
      <c r="A44" s="8">
        <f t="shared" si="4"/>
        <v>32</v>
      </c>
      <c r="B44" s="9" t="s">
        <v>82</v>
      </c>
      <c r="C44" s="37">
        <v>0</v>
      </c>
      <c r="D44" s="10">
        <v>216</v>
      </c>
      <c r="E44" s="8">
        <f t="shared" si="0"/>
        <v>216</v>
      </c>
      <c r="F44" s="8">
        <f t="shared" si="5"/>
        <v>80</v>
      </c>
      <c r="G44" s="12" t="s">
        <v>83</v>
      </c>
      <c r="H44" s="37">
        <v>0</v>
      </c>
      <c r="I44" s="10">
        <v>216</v>
      </c>
      <c r="J44" s="8">
        <f t="shared" si="1"/>
        <v>216</v>
      </c>
      <c r="K44" s="2"/>
      <c r="L44" s="2"/>
      <c r="M44" s="2"/>
      <c r="N44" s="2"/>
      <c r="O44" s="2"/>
      <c r="P44" s="2"/>
      <c r="Q44" s="2"/>
    </row>
    <row r="45" spans="1:17" ht="15.75" customHeight="1" x14ac:dyDescent="0.25">
      <c r="A45" s="8">
        <f t="shared" si="4"/>
        <v>33</v>
      </c>
      <c r="B45" s="9" t="s">
        <v>84</v>
      </c>
      <c r="C45" s="37">
        <v>0</v>
      </c>
      <c r="D45" s="10">
        <v>216</v>
      </c>
      <c r="E45" s="8">
        <f t="shared" si="0"/>
        <v>216</v>
      </c>
      <c r="F45" s="8">
        <f t="shared" si="5"/>
        <v>81</v>
      </c>
      <c r="G45" s="12" t="s">
        <v>85</v>
      </c>
      <c r="H45" s="37">
        <v>0</v>
      </c>
      <c r="I45" s="10">
        <v>216</v>
      </c>
      <c r="J45" s="8">
        <f t="shared" si="1"/>
        <v>216</v>
      </c>
      <c r="K45" s="2"/>
      <c r="L45" s="2"/>
      <c r="M45" s="2"/>
      <c r="N45" s="2"/>
      <c r="O45" s="2"/>
      <c r="P45" s="2"/>
      <c r="Q45" s="2"/>
    </row>
    <row r="46" spans="1:17" ht="15.75" customHeight="1" x14ac:dyDescent="0.25">
      <c r="A46" s="8">
        <f t="shared" si="4"/>
        <v>34</v>
      </c>
      <c r="B46" s="9" t="s">
        <v>86</v>
      </c>
      <c r="C46" s="37">
        <v>0</v>
      </c>
      <c r="D46" s="10">
        <v>216</v>
      </c>
      <c r="E46" s="8">
        <f t="shared" si="0"/>
        <v>216</v>
      </c>
      <c r="F46" s="8">
        <f t="shared" si="5"/>
        <v>82</v>
      </c>
      <c r="G46" s="12" t="s">
        <v>87</v>
      </c>
      <c r="H46" s="37">
        <v>0</v>
      </c>
      <c r="I46" s="10">
        <v>216</v>
      </c>
      <c r="J46" s="8">
        <f t="shared" si="1"/>
        <v>216</v>
      </c>
      <c r="K46" s="2"/>
      <c r="L46" s="2"/>
      <c r="M46" s="2"/>
      <c r="N46" s="2"/>
      <c r="O46" s="2"/>
      <c r="P46" s="2"/>
      <c r="Q46" s="2"/>
    </row>
    <row r="47" spans="1:17" ht="15.75" customHeight="1" x14ac:dyDescent="0.25">
      <c r="A47" s="8">
        <f t="shared" si="4"/>
        <v>35</v>
      </c>
      <c r="B47" s="9" t="s">
        <v>88</v>
      </c>
      <c r="C47" s="37">
        <v>0</v>
      </c>
      <c r="D47" s="10">
        <v>216</v>
      </c>
      <c r="E47" s="8">
        <f t="shared" si="0"/>
        <v>216</v>
      </c>
      <c r="F47" s="8">
        <f t="shared" si="5"/>
        <v>83</v>
      </c>
      <c r="G47" s="12" t="s">
        <v>89</v>
      </c>
      <c r="H47" s="37">
        <v>0</v>
      </c>
      <c r="I47" s="10">
        <v>216</v>
      </c>
      <c r="J47" s="8">
        <f t="shared" si="1"/>
        <v>216</v>
      </c>
      <c r="K47" s="2"/>
      <c r="L47" s="2"/>
      <c r="M47" s="2"/>
      <c r="N47" s="2"/>
      <c r="O47" s="2"/>
      <c r="P47" s="2"/>
      <c r="Q47" s="2"/>
    </row>
    <row r="48" spans="1:17" ht="15.75" customHeight="1" x14ac:dyDescent="0.25">
      <c r="A48" s="8">
        <f t="shared" si="4"/>
        <v>36</v>
      </c>
      <c r="B48" s="9" t="s">
        <v>90</v>
      </c>
      <c r="C48" s="37">
        <v>0</v>
      </c>
      <c r="D48" s="10">
        <v>216</v>
      </c>
      <c r="E48" s="8">
        <f t="shared" si="0"/>
        <v>216</v>
      </c>
      <c r="F48" s="8">
        <f t="shared" si="5"/>
        <v>84</v>
      </c>
      <c r="G48" s="12" t="s">
        <v>91</v>
      </c>
      <c r="H48" s="37">
        <v>0</v>
      </c>
      <c r="I48" s="10">
        <v>216</v>
      </c>
      <c r="J48" s="8">
        <f t="shared" si="1"/>
        <v>216</v>
      </c>
      <c r="K48" s="2"/>
      <c r="L48" s="2"/>
      <c r="M48" s="2"/>
      <c r="N48" s="2"/>
      <c r="O48" s="2"/>
      <c r="P48" s="2"/>
      <c r="Q48" s="2"/>
    </row>
    <row r="49" spans="1:17" ht="15.75" customHeight="1" x14ac:dyDescent="0.25">
      <c r="A49" s="8">
        <f t="shared" si="4"/>
        <v>37</v>
      </c>
      <c r="B49" s="9" t="s">
        <v>92</v>
      </c>
      <c r="C49" s="37">
        <v>0</v>
      </c>
      <c r="D49" s="10">
        <v>216</v>
      </c>
      <c r="E49" s="8">
        <f t="shared" si="0"/>
        <v>216</v>
      </c>
      <c r="F49" s="8">
        <f t="shared" si="5"/>
        <v>85</v>
      </c>
      <c r="G49" s="12" t="s">
        <v>93</v>
      </c>
      <c r="H49" s="37">
        <v>0</v>
      </c>
      <c r="I49" s="10">
        <v>216</v>
      </c>
      <c r="J49" s="8">
        <f t="shared" si="1"/>
        <v>216</v>
      </c>
      <c r="K49" s="2"/>
      <c r="L49" s="2"/>
      <c r="M49" s="2"/>
      <c r="N49" s="2"/>
      <c r="O49" s="2"/>
      <c r="P49" s="2"/>
      <c r="Q49" s="2"/>
    </row>
    <row r="50" spans="1:17" ht="15.75" customHeight="1" x14ac:dyDescent="0.25">
      <c r="A50" s="8">
        <f t="shared" si="4"/>
        <v>38</v>
      </c>
      <c r="B50" s="12" t="s">
        <v>94</v>
      </c>
      <c r="C50" s="37">
        <v>0</v>
      </c>
      <c r="D50" s="10">
        <v>216</v>
      </c>
      <c r="E50" s="8">
        <f t="shared" si="0"/>
        <v>216</v>
      </c>
      <c r="F50" s="8">
        <f t="shared" si="5"/>
        <v>86</v>
      </c>
      <c r="G50" s="12" t="s">
        <v>95</v>
      </c>
      <c r="H50" s="37">
        <v>0</v>
      </c>
      <c r="I50" s="10">
        <v>216</v>
      </c>
      <c r="J50" s="8">
        <f t="shared" si="1"/>
        <v>216</v>
      </c>
      <c r="K50" s="2"/>
      <c r="L50" s="2"/>
      <c r="M50" s="2"/>
      <c r="N50" s="2"/>
      <c r="O50" s="2"/>
      <c r="P50" s="2"/>
      <c r="Q50" s="2"/>
    </row>
    <row r="51" spans="1:17" ht="15.75" customHeight="1" x14ac:dyDescent="0.25">
      <c r="A51" s="8">
        <f t="shared" si="4"/>
        <v>39</v>
      </c>
      <c r="B51" s="12" t="s">
        <v>96</v>
      </c>
      <c r="C51" s="37">
        <v>0</v>
      </c>
      <c r="D51" s="10">
        <v>216</v>
      </c>
      <c r="E51" s="8">
        <f t="shared" si="0"/>
        <v>216</v>
      </c>
      <c r="F51" s="8">
        <f t="shared" si="5"/>
        <v>87</v>
      </c>
      <c r="G51" s="12" t="s">
        <v>97</v>
      </c>
      <c r="H51" s="37">
        <v>0</v>
      </c>
      <c r="I51" s="10">
        <v>216</v>
      </c>
      <c r="J51" s="8">
        <f t="shared" si="1"/>
        <v>216</v>
      </c>
      <c r="K51" s="2"/>
      <c r="L51" s="2"/>
      <c r="M51" s="2"/>
      <c r="N51" s="2"/>
      <c r="O51" s="2"/>
      <c r="P51" s="2"/>
      <c r="Q51" s="2"/>
    </row>
    <row r="52" spans="1:17" ht="15.75" customHeight="1" x14ac:dyDescent="0.25">
      <c r="A52" s="8">
        <f t="shared" si="4"/>
        <v>40</v>
      </c>
      <c r="B52" s="12" t="s">
        <v>98</v>
      </c>
      <c r="C52" s="37">
        <v>0</v>
      </c>
      <c r="D52" s="10">
        <v>216</v>
      </c>
      <c r="E52" s="8">
        <f t="shared" si="0"/>
        <v>216</v>
      </c>
      <c r="F52" s="8">
        <f t="shared" si="5"/>
        <v>88</v>
      </c>
      <c r="G52" s="12" t="s">
        <v>99</v>
      </c>
      <c r="H52" s="37">
        <v>0</v>
      </c>
      <c r="I52" s="10">
        <v>216</v>
      </c>
      <c r="J52" s="8">
        <f t="shared" si="1"/>
        <v>216</v>
      </c>
      <c r="K52" s="2"/>
      <c r="L52" s="2"/>
      <c r="M52" s="2"/>
      <c r="N52" s="2"/>
      <c r="O52" s="2"/>
      <c r="P52" s="2"/>
      <c r="Q52" s="2"/>
    </row>
    <row r="53" spans="1:17" ht="15.75" customHeight="1" x14ac:dyDescent="0.25">
      <c r="A53" s="8">
        <f t="shared" si="4"/>
        <v>41</v>
      </c>
      <c r="B53" s="12" t="s">
        <v>100</v>
      </c>
      <c r="C53" s="37">
        <v>0</v>
      </c>
      <c r="D53" s="10">
        <v>216</v>
      </c>
      <c r="E53" s="8">
        <f t="shared" si="0"/>
        <v>216</v>
      </c>
      <c r="F53" s="8">
        <f t="shared" si="5"/>
        <v>89</v>
      </c>
      <c r="G53" s="12" t="s">
        <v>101</v>
      </c>
      <c r="H53" s="37">
        <v>0</v>
      </c>
      <c r="I53" s="10">
        <v>216</v>
      </c>
      <c r="J53" s="8">
        <f t="shared" si="1"/>
        <v>216</v>
      </c>
      <c r="K53" s="2"/>
      <c r="L53" s="13"/>
      <c r="M53" s="13"/>
      <c r="N53" s="13"/>
      <c r="O53" s="2"/>
      <c r="P53" s="2"/>
      <c r="Q53" s="2"/>
    </row>
    <row r="54" spans="1:17" ht="15.75" customHeight="1" x14ac:dyDescent="0.25">
      <c r="A54" s="8">
        <f t="shared" si="4"/>
        <v>42</v>
      </c>
      <c r="B54" s="12" t="s">
        <v>102</v>
      </c>
      <c r="C54" s="37">
        <v>0</v>
      </c>
      <c r="D54" s="10">
        <v>216</v>
      </c>
      <c r="E54" s="8">
        <f t="shared" si="0"/>
        <v>216</v>
      </c>
      <c r="F54" s="8">
        <f t="shared" si="5"/>
        <v>90</v>
      </c>
      <c r="G54" s="12" t="s">
        <v>103</v>
      </c>
      <c r="H54" s="37">
        <v>0</v>
      </c>
      <c r="I54" s="10">
        <v>216</v>
      </c>
      <c r="J54" s="8">
        <f t="shared" si="1"/>
        <v>216</v>
      </c>
      <c r="K54" s="2"/>
      <c r="L54" s="13"/>
      <c r="M54" s="13"/>
      <c r="N54" s="13"/>
      <c r="O54" s="2"/>
      <c r="P54" s="2"/>
      <c r="Q54" s="2"/>
    </row>
    <row r="55" spans="1:17" ht="15.75" customHeight="1" x14ac:dyDescent="0.25">
      <c r="A55" s="8">
        <f t="shared" si="4"/>
        <v>43</v>
      </c>
      <c r="B55" s="12" t="s">
        <v>104</v>
      </c>
      <c r="C55" s="37">
        <v>0</v>
      </c>
      <c r="D55" s="10">
        <v>216</v>
      </c>
      <c r="E55" s="8">
        <f t="shared" si="0"/>
        <v>216</v>
      </c>
      <c r="F55" s="8">
        <f t="shared" si="5"/>
        <v>91</v>
      </c>
      <c r="G55" s="12" t="s">
        <v>105</v>
      </c>
      <c r="H55" s="37">
        <v>0</v>
      </c>
      <c r="I55" s="10">
        <v>216</v>
      </c>
      <c r="J55" s="8">
        <f t="shared" si="1"/>
        <v>216</v>
      </c>
      <c r="K55" s="2"/>
      <c r="L55" s="13"/>
      <c r="M55" s="13"/>
      <c r="N55" s="13"/>
      <c r="O55" s="2"/>
      <c r="P55" s="2"/>
      <c r="Q55" s="2"/>
    </row>
    <row r="56" spans="1:17" ht="15.75" customHeight="1" x14ac:dyDescent="0.25">
      <c r="A56" s="8">
        <f t="shared" si="4"/>
        <v>44</v>
      </c>
      <c r="B56" s="12" t="s">
        <v>106</v>
      </c>
      <c r="C56" s="37">
        <v>0</v>
      </c>
      <c r="D56" s="10">
        <v>216</v>
      </c>
      <c r="E56" s="8">
        <f t="shared" si="0"/>
        <v>216</v>
      </c>
      <c r="F56" s="8">
        <f t="shared" si="5"/>
        <v>92</v>
      </c>
      <c r="G56" s="12" t="s">
        <v>107</v>
      </c>
      <c r="H56" s="37">
        <v>0</v>
      </c>
      <c r="I56" s="10">
        <v>216</v>
      </c>
      <c r="J56" s="8">
        <f t="shared" si="1"/>
        <v>216</v>
      </c>
      <c r="K56" s="2"/>
      <c r="L56" s="13"/>
      <c r="M56" s="13"/>
      <c r="N56" s="13"/>
      <c r="O56" s="2"/>
      <c r="P56" s="2"/>
      <c r="Q56" s="2"/>
    </row>
    <row r="57" spans="1:17" ht="15.75" customHeight="1" x14ac:dyDescent="0.25">
      <c r="A57" s="8">
        <f t="shared" si="4"/>
        <v>45</v>
      </c>
      <c r="B57" s="12" t="s">
        <v>108</v>
      </c>
      <c r="C57" s="37">
        <v>0</v>
      </c>
      <c r="D57" s="10">
        <v>216</v>
      </c>
      <c r="E57" s="8">
        <f t="shared" si="0"/>
        <v>216</v>
      </c>
      <c r="F57" s="8">
        <f t="shared" si="5"/>
        <v>93</v>
      </c>
      <c r="G57" s="12" t="s">
        <v>109</v>
      </c>
      <c r="H57" s="37">
        <v>0</v>
      </c>
      <c r="I57" s="10">
        <v>216</v>
      </c>
      <c r="J57" s="8">
        <f t="shared" si="1"/>
        <v>216</v>
      </c>
      <c r="K57" s="2"/>
      <c r="L57" s="14"/>
      <c r="M57" s="13"/>
      <c r="N57" s="15"/>
      <c r="O57" s="2"/>
      <c r="P57" s="2"/>
      <c r="Q57" s="2"/>
    </row>
    <row r="58" spans="1:17" ht="15.75" customHeight="1" x14ac:dyDescent="0.25">
      <c r="A58" s="8">
        <f t="shared" si="4"/>
        <v>46</v>
      </c>
      <c r="B58" s="12" t="s">
        <v>110</v>
      </c>
      <c r="C58" s="37">
        <v>0</v>
      </c>
      <c r="D58" s="10">
        <v>216</v>
      </c>
      <c r="E58" s="8">
        <f t="shared" si="0"/>
        <v>216</v>
      </c>
      <c r="F58" s="8">
        <f t="shared" si="5"/>
        <v>94</v>
      </c>
      <c r="G58" s="12" t="s">
        <v>111</v>
      </c>
      <c r="H58" s="37">
        <v>0</v>
      </c>
      <c r="I58" s="10">
        <v>216</v>
      </c>
      <c r="J58" s="8">
        <f t="shared" si="1"/>
        <v>216</v>
      </c>
      <c r="K58" s="2"/>
      <c r="L58" s="16"/>
      <c r="M58" s="13"/>
      <c r="N58" s="15"/>
      <c r="O58" s="2"/>
      <c r="P58" s="2"/>
      <c r="Q58" s="2"/>
    </row>
    <row r="59" spans="1:17" ht="15.75" customHeight="1" x14ac:dyDescent="0.25">
      <c r="A59" s="17">
        <f t="shared" si="4"/>
        <v>47</v>
      </c>
      <c r="B59" s="18" t="s">
        <v>112</v>
      </c>
      <c r="C59" s="37">
        <v>0</v>
      </c>
      <c r="D59" s="10">
        <v>216</v>
      </c>
      <c r="E59" s="17">
        <f t="shared" si="0"/>
        <v>216</v>
      </c>
      <c r="F59" s="17">
        <f t="shared" si="5"/>
        <v>95</v>
      </c>
      <c r="G59" s="18" t="s">
        <v>113</v>
      </c>
      <c r="H59" s="37">
        <v>0</v>
      </c>
      <c r="I59" s="10">
        <v>216</v>
      </c>
      <c r="J59" s="17">
        <f t="shared" si="1"/>
        <v>216</v>
      </c>
      <c r="K59" s="2"/>
      <c r="L59" s="16"/>
      <c r="M59" s="19"/>
      <c r="N59" s="15"/>
      <c r="O59" s="2"/>
      <c r="P59" s="2"/>
      <c r="Q59" s="2"/>
    </row>
    <row r="60" spans="1:17" ht="15.75" customHeight="1" x14ac:dyDescent="0.25">
      <c r="A60" s="17">
        <f t="shared" si="4"/>
        <v>48</v>
      </c>
      <c r="B60" s="18" t="s">
        <v>114</v>
      </c>
      <c r="C60" s="37">
        <v>0</v>
      </c>
      <c r="D60" s="10">
        <v>216</v>
      </c>
      <c r="E60" s="17">
        <f t="shared" si="0"/>
        <v>216</v>
      </c>
      <c r="F60" s="17">
        <f t="shared" si="5"/>
        <v>96</v>
      </c>
      <c r="G60" s="18" t="s">
        <v>115</v>
      </c>
      <c r="H60" s="37">
        <v>0</v>
      </c>
      <c r="I60" s="10">
        <v>216</v>
      </c>
      <c r="J60" s="17">
        <f t="shared" si="1"/>
        <v>216</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36" customHeight="1" x14ac:dyDescent="0.25">
      <c r="A62" s="129" t="s">
        <v>171</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193</v>
      </c>
      <c r="F63" s="137"/>
      <c r="G63" s="138"/>
      <c r="H63" s="21">
        <v>0</v>
      </c>
      <c r="I63" s="21">
        <v>5.6420000000000003</v>
      </c>
      <c r="J63" s="21">
        <f>H63+I63</f>
        <v>5.6420000000000003</v>
      </c>
      <c r="K63" s="2"/>
      <c r="L63" s="22">
        <f>75+38.33+27.416</f>
        <v>140.74600000000001</v>
      </c>
      <c r="M63" s="32">
        <f>L63/1000</f>
        <v>0.14074600000000001</v>
      </c>
      <c r="N63" s="4"/>
      <c r="O63" s="7"/>
      <c r="P63" s="7"/>
      <c r="Q63" s="7"/>
    </row>
    <row r="64" spans="1:17" ht="30" customHeight="1" x14ac:dyDescent="0.25">
      <c r="A64" s="134"/>
      <c r="B64" s="135"/>
      <c r="C64" s="135"/>
      <c r="D64" s="135"/>
      <c r="E64" s="139" t="s">
        <v>194</v>
      </c>
      <c r="F64" s="140"/>
      <c r="G64" s="141"/>
      <c r="H64" s="36">
        <v>0</v>
      </c>
      <c r="I64" s="36">
        <f>L82</f>
        <v>0.14074600000000001</v>
      </c>
      <c r="J64" s="36">
        <f>H64+I64</f>
        <v>0.14074600000000001</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2" t="s">
        <v>195</v>
      </c>
      <c r="B66" s="143"/>
      <c r="C66" s="143"/>
      <c r="D66" s="143"/>
      <c r="E66" s="143"/>
      <c r="F66" s="143"/>
      <c r="G66" s="143"/>
      <c r="H66" s="143"/>
      <c r="I66" s="143"/>
      <c r="J66" s="144"/>
      <c r="K66" s="2" t="s">
        <v>124</v>
      </c>
      <c r="L66" s="24"/>
      <c r="M66" s="27">
        <v>8.8999999999999996E-2</v>
      </c>
      <c r="N66" s="28">
        <v>0.60799999999999998</v>
      </c>
      <c r="O66" s="29">
        <f>M66+N66</f>
        <v>0.69699999999999995</v>
      </c>
      <c r="P66" s="29">
        <f>O66/J63*100</f>
        <v>12.353775257001063</v>
      </c>
      <c r="Q66" s="7"/>
    </row>
    <row r="67" spans="1:17" ht="25.5" customHeight="1" x14ac:dyDescent="0.25">
      <c r="A67" s="30"/>
      <c r="B67" s="31"/>
      <c r="C67" s="31"/>
      <c r="D67" s="31"/>
      <c r="E67" s="31"/>
      <c r="F67" s="31"/>
      <c r="G67" s="31"/>
      <c r="H67" s="145" t="s">
        <v>125</v>
      </c>
      <c r="I67" s="146"/>
      <c r="J67" s="147"/>
      <c r="K67" s="2"/>
      <c r="L67" s="4"/>
      <c r="M67" s="29">
        <f>H63+H64</f>
        <v>0</v>
      </c>
      <c r="N67" s="29">
        <f>I63+I64-N66-0.018-M66-0.018</f>
        <v>5.0497460000000007</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0.21040608333333335</v>
      </c>
      <c r="O69" s="23"/>
      <c r="P69" s="32">
        <f>M69+N69</f>
        <v>0.21040608333333335</v>
      </c>
      <c r="Q69" s="7"/>
    </row>
    <row r="70" spans="1:17" ht="15.75" customHeight="1" x14ac:dyDescent="0.25">
      <c r="A70" s="2"/>
      <c r="B70" s="2"/>
      <c r="C70" s="2"/>
      <c r="D70" s="2"/>
      <c r="E70" s="2"/>
      <c r="F70" s="2"/>
      <c r="G70" s="2"/>
      <c r="H70" s="2"/>
      <c r="I70" s="2"/>
      <c r="J70" s="2"/>
      <c r="K70" s="2"/>
      <c r="L70" s="7"/>
      <c r="M70" s="29">
        <f>M69*1000</f>
        <v>0</v>
      </c>
      <c r="N70" s="29">
        <f>N69*1000</f>
        <v>210.40608333333336</v>
      </c>
      <c r="O70" s="23"/>
      <c r="P70" s="29">
        <f>M70+N70</f>
        <v>210.40608333333336</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62"/>
      <c r="F72" s="2"/>
      <c r="G72" s="2"/>
      <c r="H72" s="2"/>
      <c r="I72" s="2"/>
      <c r="J72" s="62"/>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0.14616000000000001</v>
      </c>
      <c r="M81" s="32">
        <f>K81+L81</f>
        <v>0.14616000000000001</v>
      </c>
      <c r="N81" s="32">
        <f>M81-M63</f>
        <v>5.4140000000000021E-3</v>
      </c>
      <c r="O81" s="2"/>
      <c r="P81" s="2"/>
      <c r="Q81" s="2"/>
    </row>
    <row r="82" spans="1:17" ht="15.75" customHeight="1" x14ac:dyDescent="0.25">
      <c r="A82" s="2"/>
      <c r="B82" s="2"/>
      <c r="C82" s="2"/>
      <c r="D82" s="2"/>
      <c r="E82" s="2"/>
      <c r="F82" s="2"/>
      <c r="G82" s="2"/>
      <c r="H82" s="2"/>
      <c r="I82" s="2"/>
      <c r="J82" s="2"/>
      <c r="K82" s="35">
        <v>0</v>
      </c>
      <c r="L82" s="35">
        <f>L81-N81</f>
        <v>0.14074600000000001</v>
      </c>
      <c r="M82" s="32">
        <f>K82+L82</f>
        <v>0.14074600000000001</v>
      </c>
      <c r="N82" s="32">
        <f>N81/2</f>
        <v>2.7070000000000011E-3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10" workbookViewId="0">
      <selection activeCell="L11" sqref="L11:N38"/>
    </sheetView>
  </sheetViews>
  <sheetFormatPr defaultColWidth="14.42578125" defaultRowHeight="15" x14ac:dyDescent="0.25"/>
  <cols>
    <col min="1" max="1" width="10.5703125" style="65" customWidth="1"/>
    <col min="2" max="2" width="18.5703125" style="65" customWidth="1"/>
    <col min="3" max="4" width="12.7109375" style="65" customWidth="1"/>
    <col min="5" max="5" width="14.7109375" style="65" customWidth="1"/>
    <col min="6" max="6" width="12.42578125" style="65" customWidth="1"/>
    <col min="7" max="7" width="15.140625" style="65" customWidth="1"/>
    <col min="8" max="9" width="12.7109375" style="65" customWidth="1"/>
    <col min="10" max="10" width="15" style="65" customWidth="1"/>
    <col min="11" max="11" width="9.140625" style="65" customWidth="1"/>
    <col min="12" max="12" width="13" style="65" customWidth="1"/>
    <col min="13" max="13" width="12.7109375" style="65" customWidth="1"/>
    <col min="14" max="14" width="14.28515625" style="65" customWidth="1"/>
    <col min="15" max="15" width="7.85546875" style="65" customWidth="1"/>
    <col min="16" max="17" width="9.140625" style="65" customWidth="1"/>
    <col min="18" max="16384" width="14.42578125" style="65"/>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200</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210</v>
      </c>
      <c r="D9" s="116"/>
      <c r="E9" s="116"/>
      <c r="F9" s="116"/>
      <c r="G9" s="116"/>
      <c r="H9" s="116"/>
      <c r="I9" s="116"/>
      <c r="J9" s="117"/>
      <c r="K9" s="6"/>
      <c r="L9" s="6"/>
      <c r="M9" s="6"/>
      <c r="N9" s="6"/>
      <c r="O9" s="6"/>
      <c r="P9" s="6"/>
      <c r="Q9" s="6"/>
    </row>
    <row r="10" spans="1:17" x14ac:dyDescent="0.25">
      <c r="A10" s="111" t="s">
        <v>14</v>
      </c>
      <c r="B10" s="104"/>
      <c r="C10" s="115" t="s">
        <v>196</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213</v>
      </c>
      <c r="E13" s="11">
        <f t="shared" ref="E13:E60" si="0">SUM(C13,D13)</f>
        <v>213</v>
      </c>
      <c r="F13" s="8">
        <v>49</v>
      </c>
      <c r="G13" s="12" t="s">
        <v>21</v>
      </c>
      <c r="H13" s="37">
        <v>0</v>
      </c>
      <c r="I13" s="10">
        <v>213</v>
      </c>
      <c r="J13" s="8">
        <f t="shared" ref="J13:J60" si="1">SUM(H13,I13)</f>
        <v>213</v>
      </c>
      <c r="K13" s="2"/>
      <c r="L13" s="2"/>
      <c r="M13" s="7"/>
      <c r="N13" s="7"/>
      <c r="O13" s="2"/>
      <c r="P13" s="2"/>
      <c r="Q13" s="2"/>
    </row>
    <row r="14" spans="1:17" x14ac:dyDescent="0.25">
      <c r="A14" s="8">
        <f t="shared" ref="A14:A36" si="2">A13+1</f>
        <v>2</v>
      </c>
      <c r="B14" s="9" t="s">
        <v>22</v>
      </c>
      <c r="C14" s="37">
        <v>0</v>
      </c>
      <c r="D14" s="10">
        <v>213</v>
      </c>
      <c r="E14" s="11">
        <f t="shared" si="0"/>
        <v>213</v>
      </c>
      <c r="F14" s="8">
        <f t="shared" ref="F14:F36" si="3">F13+1</f>
        <v>50</v>
      </c>
      <c r="G14" s="12" t="s">
        <v>23</v>
      </c>
      <c r="H14" s="37">
        <v>0</v>
      </c>
      <c r="I14" s="10">
        <v>213</v>
      </c>
      <c r="J14" s="8">
        <f t="shared" si="1"/>
        <v>213</v>
      </c>
      <c r="K14" s="2"/>
      <c r="L14" s="2" t="s">
        <v>20</v>
      </c>
      <c r="M14" s="7">
        <f>AVERAGE(C13:C16)</f>
        <v>0</v>
      </c>
      <c r="N14" s="7">
        <f>AVERAGE(D13:D16)</f>
        <v>213</v>
      </c>
      <c r="O14" s="2"/>
      <c r="P14" s="2"/>
      <c r="Q14" s="2"/>
    </row>
    <row r="15" spans="1:17" x14ac:dyDescent="0.25">
      <c r="A15" s="8">
        <f t="shared" si="2"/>
        <v>3</v>
      </c>
      <c r="B15" s="9" t="s">
        <v>24</v>
      </c>
      <c r="C15" s="37">
        <v>0</v>
      </c>
      <c r="D15" s="10">
        <v>213</v>
      </c>
      <c r="E15" s="11">
        <f t="shared" si="0"/>
        <v>213</v>
      </c>
      <c r="F15" s="8">
        <f t="shared" si="3"/>
        <v>51</v>
      </c>
      <c r="G15" s="12" t="s">
        <v>25</v>
      </c>
      <c r="H15" s="37">
        <v>0</v>
      </c>
      <c r="I15" s="10">
        <v>213</v>
      </c>
      <c r="J15" s="8">
        <f t="shared" si="1"/>
        <v>213</v>
      </c>
      <c r="K15" s="2"/>
      <c r="L15" s="2" t="s">
        <v>28</v>
      </c>
      <c r="M15" s="7">
        <f>AVERAGE(C17:C20)</f>
        <v>0</v>
      </c>
      <c r="N15" s="7">
        <f>AVERAGE(D17:D20)</f>
        <v>213</v>
      </c>
      <c r="O15" s="2"/>
      <c r="P15" s="2"/>
      <c r="Q15" s="2"/>
    </row>
    <row r="16" spans="1:17" x14ac:dyDescent="0.25">
      <c r="A16" s="8">
        <f t="shared" si="2"/>
        <v>4</v>
      </c>
      <c r="B16" s="9" t="s">
        <v>26</v>
      </c>
      <c r="C16" s="37">
        <v>0</v>
      </c>
      <c r="D16" s="10">
        <v>213</v>
      </c>
      <c r="E16" s="11">
        <f t="shared" si="0"/>
        <v>213</v>
      </c>
      <c r="F16" s="8">
        <f t="shared" si="3"/>
        <v>52</v>
      </c>
      <c r="G16" s="12" t="s">
        <v>27</v>
      </c>
      <c r="H16" s="37">
        <v>0</v>
      </c>
      <c r="I16" s="10">
        <v>213</v>
      </c>
      <c r="J16" s="8">
        <f t="shared" si="1"/>
        <v>213</v>
      </c>
      <c r="K16" s="2"/>
      <c r="L16" s="2" t="s">
        <v>36</v>
      </c>
      <c r="M16" s="7">
        <f>AVERAGE(C21:C24)</f>
        <v>0</v>
      </c>
      <c r="N16" s="7">
        <f>AVERAGE(D21:D24)</f>
        <v>213</v>
      </c>
      <c r="O16" s="2"/>
      <c r="P16" s="2"/>
      <c r="Q16" s="2"/>
    </row>
    <row r="17" spans="1:17" x14ac:dyDescent="0.25">
      <c r="A17" s="8">
        <f t="shared" si="2"/>
        <v>5</v>
      </c>
      <c r="B17" s="9" t="s">
        <v>28</v>
      </c>
      <c r="C17" s="37">
        <v>0</v>
      </c>
      <c r="D17" s="10">
        <v>213</v>
      </c>
      <c r="E17" s="11">
        <f t="shared" si="0"/>
        <v>213</v>
      </c>
      <c r="F17" s="8">
        <f t="shared" si="3"/>
        <v>53</v>
      </c>
      <c r="G17" s="12" t="s">
        <v>29</v>
      </c>
      <c r="H17" s="37">
        <v>0</v>
      </c>
      <c r="I17" s="10">
        <v>213</v>
      </c>
      <c r="J17" s="8">
        <f t="shared" si="1"/>
        <v>213</v>
      </c>
      <c r="K17" s="2"/>
      <c r="L17" s="2" t="s">
        <v>44</v>
      </c>
      <c r="M17" s="7">
        <f>AVERAGE(C25:C28)</f>
        <v>0</v>
      </c>
      <c r="N17" s="7">
        <f>AVERAGE(D25:D28)</f>
        <v>213</v>
      </c>
      <c r="O17" s="2"/>
      <c r="P17" s="2"/>
      <c r="Q17" s="2"/>
    </row>
    <row r="18" spans="1:17" x14ac:dyDescent="0.25">
      <c r="A18" s="8">
        <f t="shared" si="2"/>
        <v>6</v>
      </c>
      <c r="B18" s="9" t="s">
        <v>30</v>
      </c>
      <c r="C18" s="37">
        <v>0</v>
      </c>
      <c r="D18" s="10">
        <v>213</v>
      </c>
      <c r="E18" s="11">
        <f t="shared" si="0"/>
        <v>213</v>
      </c>
      <c r="F18" s="8">
        <f t="shared" si="3"/>
        <v>54</v>
      </c>
      <c r="G18" s="12" t="s">
        <v>31</v>
      </c>
      <c r="H18" s="37">
        <v>0</v>
      </c>
      <c r="I18" s="10">
        <v>213</v>
      </c>
      <c r="J18" s="8">
        <f t="shared" si="1"/>
        <v>213</v>
      </c>
      <c r="K18" s="2"/>
      <c r="L18" s="2" t="s">
        <v>52</v>
      </c>
      <c r="M18" s="7">
        <f>AVERAGE(C29:C32)</f>
        <v>0</v>
      </c>
      <c r="N18" s="7">
        <f>AVERAGE(D29:D32)</f>
        <v>213</v>
      </c>
      <c r="O18" s="2"/>
      <c r="P18" s="2"/>
      <c r="Q18" s="2"/>
    </row>
    <row r="19" spans="1:17" x14ac:dyDescent="0.25">
      <c r="A19" s="8">
        <f t="shared" si="2"/>
        <v>7</v>
      </c>
      <c r="B19" s="9" t="s">
        <v>32</v>
      </c>
      <c r="C19" s="37">
        <v>0</v>
      </c>
      <c r="D19" s="10">
        <v>213</v>
      </c>
      <c r="E19" s="11">
        <f t="shared" si="0"/>
        <v>213</v>
      </c>
      <c r="F19" s="8">
        <f t="shared" si="3"/>
        <v>55</v>
      </c>
      <c r="G19" s="12" t="s">
        <v>33</v>
      </c>
      <c r="H19" s="37">
        <v>0</v>
      </c>
      <c r="I19" s="10">
        <v>213</v>
      </c>
      <c r="J19" s="8">
        <f t="shared" si="1"/>
        <v>213</v>
      </c>
      <c r="K19" s="2"/>
      <c r="L19" s="2" t="s">
        <v>60</v>
      </c>
      <c r="M19" s="7">
        <f>AVERAGE(C33:C36)</f>
        <v>0</v>
      </c>
      <c r="N19" s="7">
        <f>AVERAGE(D33:D36)</f>
        <v>213</v>
      </c>
      <c r="O19" s="2"/>
      <c r="P19" s="2"/>
      <c r="Q19" s="2"/>
    </row>
    <row r="20" spans="1:17" x14ac:dyDescent="0.25">
      <c r="A20" s="8">
        <f t="shared" si="2"/>
        <v>8</v>
      </c>
      <c r="B20" s="9" t="s">
        <v>34</v>
      </c>
      <c r="C20" s="37">
        <v>0</v>
      </c>
      <c r="D20" s="10">
        <v>213</v>
      </c>
      <c r="E20" s="11">
        <f t="shared" si="0"/>
        <v>213</v>
      </c>
      <c r="F20" s="8">
        <f t="shared" si="3"/>
        <v>56</v>
      </c>
      <c r="G20" s="12" t="s">
        <v>35</v>
      </c>
      <c r="H20" s="37">
        <v>0</v>
      </c>
      <c r="I20" s="10">
        <v>213</v>
      </c>
      <c r="J20" s="8">
        <f t="shared" si="1"/>
        <v>213</v>
      </c>
      <c r="K20" s="2"/>
      <c r="L20" s="2" t="s">
        <v>68</v>
      </c>
      <c r="M20" s="7">
        <f>AVERAGE(C37:C40)</f>
        <v>0</v>
      </c>
      <c r="N20" s="7">
        <f>AVERAGE(D37:D40)</f>
        <v>213</v>
      </c>
      <c r="O20" s="2"/>
      <c r="P20" s="2"/>
      <c r="Q20" s="2"/>
    </row>
    <row r="21" spans="1:17" ht="15.75" customHeight="1" x14ac:dyDescent="0.25">
      <c r="A21" s="8">
        <f t="shared" si="2"/>
        <v>9</v>
      </c>
      <c r="B21" s="9" t="s">
        <v>36</v>
      </c>
      <c r="C21" s="37">
        <v>0</v>
      </c>
      <c r="D21" s="10">
        <v>213</v>
      </c>
      <c r="E21" s="11">
        <f t="shared" si="0"/>
        <v>213</v>
      </c>
      <c r="F21" s="8">
        <f t="shared" si="3"/>
        <v>57</v>
      </c>
      <c r="G21" s="12" t="s">
        <v>37</v>
      </c>
      <c r="H21" s="37">
        <v>0</v>
      </c>
      <c r="I21" s="10">
        <v>213</v>
      </c>
      <c r="J21" s="8">
        <f t="shared" si="1"/>
        <v>213</v>
      </c>
      <c r="K21" s="2"/>
      <c r="L21" s="2" t="s">
        <v>76</v>
      </c>
      <c r="M21" s="7">
        <f>AVERAGE(C41:C44)</f>
        <v>0</v>
      </c>
      <c r="N21" s="7">
        <f>AVERAGE(D41:D44)</f>
        <v>213</v>
      </c>
      <c r="O21" s="2"/>
      <c r="P21" s="2"/>
      <c r="Q21" s="2"/>
    </row>
    <row r="22" spans="1:17" ht="15.75" customHeight="1" x14ac:dyDescent="0.25">
      <c r="A22" s="8">
        <f t="shared" si="2"/>
        <v>10</v>
      </c>
      <c r="B22" s="9" t="s">
        <v>38</v>
      </c>
      <c r="C22" s="37">
        <v>0</v>
      </c>
      <c r="D22" s="10">
        <v>213</v>
      </c>
      <c r="E22" s="11">
        <f t="shared" si="0"/>
        <v>213</v>
      </c>
      <c r="F22" s="8">
        <f t="shared" si="3"/>
        <v>58</v>
      </c>
      <c r="G22" s="12" t="s">
        <v>39</v>
      </c>
      <c r="H22" s="37">
        <v>0</v>
      </c>
      <c r="I22" s="10">
        <v>213</v>
      </c>
      <c r="J22" s="8">
        <f t="shared" si="1"/>
        <v>213</v>
      </c>
      <c r="K22" s="2"/>
      <c r="L22" s="2" t="s">
        <v>84</v>
      </c>
      <c r="M22" s="7">
        <f>AVERAGE(C45:C48)</f>
        <v>0</v>
      </c>
      <c r="N22" s="7">
        <f>AVERAGE(D45:D48)</f>
        <v>213</v>
      </c>
      <c r="O22" s="2"/>
      <c r="P22" s="2"/>
      <c r="Q22" s="2"/>
    </row>
    <row r="23" spans="1:17" ht="15.75" customHeight="1" x14ac:dyDescent="0.25">
      <c r="A23" s="8">
        <f t="shared" si="2"/>
        <v>11</v>
      </c>
      <c r="B23" s="9" t="s">
        <v>40</v>
      </c>
      <c r="C23" s="37">
        <v>0</v>
      </c>
      <c r="D23" s="10">
        <v>213</v>
      </c>
      <c r="E23" s="11">
        <f t="shared" si="0"/>
        <v>213</v>
      </c>
      <c r="F23" s="8">
        <f t="shared" si="3"/>
        <v>59</v>
      </c>
      <c r="G23" s="12" t="s">
        <v>41</v>
      </c>
      <c r="H23" s="37">
        <v>0</v>
      </c>
      <c r="I23" s="10">
        <v>213</v>
      </c>
      <c r="J23" s="8">
        <f t="shared" si="1"/>
        <v>213</v>
      </c>
      <c r="K23" s="2"/>
      <c r="L23" s="2" t="s">
        <v>92</v>
      </c>
      <c r="M23" s="7">
        <f>AVERAGE(C49:C52)</f>
        <v>0</v>
      </c>
      <c r="N23" s="7">
        <f>AVERAGE(D49:D52)</f>
        <v>213</v>
      </c>
      <c r="O23" s="2"/>
      <c r="P23" s="2"/>
      <c r="Q23" s="2"/>
    </row>
    <row r="24" spans="1:17" ht="15.75" customHeight="1" x14ac:dyDescent="0.25">
      <c r="A24" s="8">
        <f t="shared" si="2"/>
        <v>12</v>
      </c>
      <c r="B24" s="9" t="s">
        <v>42</v>
      </c>
      <c r="C24" s="37">
        <v>0</v>
      </c>
      <c r="D24" s="10">
        <v>213</v>
      </c>
      <c r="E24" s="11">
        <f t="shared" si="0"/>
        <v>213</v>
      </c>
      <c r="F24" s="8">
        <f t="shared" si="3"/>
        <v>60</v>
      </c>
      <c r="G24" s="12" t="s">
        <v>43</v>
      </c>
      <c r="H24" s="37">
        <v>0</v>
      </c>
      <c r="I24" s="10">
        <v>213</v>
      </c>
      <c r="J24" s="8">
        <f t="shared" si="1"/>
        <v>213</v>
      </c>
      <c r="K24" s="2"/>
      <c r="L24" s="13" t="s">
        <v>100</v>
      </c>
      <c r="M24" s="7">
        <f>AVERAGE(C53:C56)</f>
        <v>0</v>
      </c>
      <c r="N24" s="7">
        <f>AVERAGE(D53:D56)</f>
        <v>213</v>
      </c>
      <c r="O24" s="2"/>
      <c r="P24" s="2"/>
      <c r="Q24" s="2"/>
    </row>
    <row r="25" spans="1:17" ht="15.75" customHeight="1" x14ac:dyDescent="0.25">
      <c r="A25" s="8">
        <f t="shared" si="2"/>
        <v>13</v>
      </c>
      <c r="B25" s="9" t="s">
        <v>44</v>
      </c>
      <c r="C25" s="37">
        <v>0</v>
      </c>
      <c r="D25" s="10">
        <v>213</v>
      </c>
      <c r="E25" s="11">
        <f t="shared" si="0"/>
        <v>213</v>
      </c>
      <c r="F25" s="8">
        <f t="shared" si="3"/>
        <v>61</v>
      </c>
      <c r="G25" s="12" t="s">
        <v>45</v>
      </c>
      <c r="H25" s="37">
        <v>0</v>
      </c>
      <c r="I25" s="10">
        <v>213</v>
      </c>
      <c r="J25" s="8">
        <f t="shared" si="1"/>
        <v>213</v>
      </c>
      <c r="K25" s="2"/>
      <c r="L25" s="16" t="s">
        <v>108</v>
      </c>
      <c r="M25" s="7">
        <f>AVERAGE(C57:C60)</f>
        <v>0</v>
      </c>
      <c r="N25" s="7">
        <f>AVERAGE(D57:D60)</f>
        <v>213</v>
      </c>
      <c r="O25" s="2"/>
      <c r="P25" s="2"/>
      <c r="Q25" s="2"/>
    </row>
    <row r="26" spans="1:17" ht="15.75" customHeight="1" x14ac:dyDescent="0.25">
      <c r="A26" s="8">
        <f t="shared" si="2"/>
        <v>14</v>
      </c>
      <c r="B26" s="9" t="s">
        <v>46</v>
      </c>
      <c r="C26" s="37">
        <v>0</v>
      </c>
      <c r="D26" s="10">
        <v>213</v>
      </c>
      <c r="E26" s="11">
        <f t="shared" si="0"/>
        <v>213</v>
      </c>
      <c r="F26" s="8">
        <f t="shared" si="3"/>
        <v>62</v>
      </c>
      <c r="G26" s="12" t="s">
        <v>47</v>
      </c>
      <c r="H26" s="37">
        <v>0</v>
      </c>
      <c r="I26" s="10">
        <v>213</v>
      </c>
      <c r="J26" s="8">
        <f t="shared" si="1"/>
        <v>213</v>
      </c>
      <c r="K26" s="2"/>
      <c r="L26" s="16" t="s">
        <v>21</v>
      </c>
      <c r="M26" s="7">
        <f>AVERAGE(H13:H16)</f>
        <v>0</v>
      </c>
      <c r="N26" s="7">
        <f>AVERAGE(I13:I16)</f>
        <v>213</v>
      </c>
      <c r="O26" s="2"/>
      <c r="P26" s="2"/>
      <c r="Q26" s="2"/>
    </row>
    <row r="27" spans="1:17" ht="15.75" customHeight="1" x14ac:dyDescent="0.25">
      <c r="A27" s="8">
        <f t="shared" si="2"/>
        <v>15</v>
      </c>
      <c r="B27" s="9" t="s">
        <v>48</v>
      </c>
      <c r="C27" s="37">
        <v>0</v>
      </c>
      <c r="D27" s="10">
        <v>213</v>
      </c>
      <c r="E27" s="11">
        <f t="shared" si="0"/>
        <v>213</v>
      </c>
      <c r="F27" s="8">
        <f t="shared" si="3"/>
        <v>63</v>
      </c>
      <c r="G27" s="12" t="s">
        <v>49</v>
      </c>
      <c r="H27" s="37">
        <v>0</v>
      </c>
      <c r="I27" s="10">
        <v>213</v>
      </c>
      <c r="J27" s="8">
        <f t="shared" si="1"/>
        <v>213</v>
      </c>
      <c r="K27" s="2"/>
      <c r="L27" s="24" t="s">
        <v>29</v>
      </c>
      <c r="M27" s="7">
        <f>AVERAGE(H17:H20)</f>
        <v>0</v>
      </c>
      <c r="N27" s="7">
        <f>AVERAGE(I17:I20)</f>
        <v>213</v>
      </c>
      <c r="O27" s="2"/>
      <c r="P27" s="2"/>
      <c r="Q27" s="2"/>
    </row>
    <row r="28" spans="1:17" ht="15.75" customHeight="1" x14ac:dyDescent="0.25">
      <c r="A28" s="8">
        <f t="shared" si="2"/>
        <v>16</v>
      </c>
      <c r="B28" s="9" t="s">
        <v>50</v>
      </c>
      <c r="C28" s="37">
        <v>0</v>
      </c>
      <c r="D28" s="10">
        <v>213</v>
      </c>
      <c r="E28" s="11">
        <f t="shared" si="0"/>
        <v>213</v>
      </c>
      <c r="F28" s="8">
        <f t="shared" si="3"/>
        <v>64</v>
      </c>
      <c r="G28" s="12" t="s">
        <v>51</v>
      </c>
      <c r="H28" s="37">
        <v>0</v>
      </c>
      <c r="I28" s="10">
        <v>213</v>
      </c>
      <c r="J28" s="8">
        <f t="shared" si="1"/>
        <v>213</v>
      </c>
      <c r="K28" s="2"/>
      <c r="L28" s="2" t="s">
        <v>37</v>
      </c>
      <c r="M28" s="7">
        <f>AVERAGE(H21:H24)</f>
        <v>0</v>
      </c>
      <c r="N28" s="7">
        <f>AVERAGE(I21:I24)</f>
        <v>213</v>
      </c>
      <c r="O28" s="2"/>
      <c r="P28" s="2"/>
      <c r="Q28" s="2"/>
    </row>
    <row r="29" spans="1:17" ht="15.75" customHeight="1" x14ac:dyDescent="0.25">
      <c r="A29" s="8">
        <f t="shared" si="2"/>
        <v>17</v>
      </c>
      <c r="B29" s="9" t="s">
        <v>52</v>
      </c>
      <c r="C29" s="37">
        <v>0</v>
      </c>
      <c r="D29" s="10">
        <v>213</v>
      </c>
      <c r="E29" s="11">
        <f t="shared" si="0"/>
        <v>213</v>
      </c>
      <c r="F29" s="8">
        <f t="shared" si="3"/>
        <v>65</v>
      </c>
      <c r="G29" s="12" t="s">
        <v>53</v>
      </c>
      <c r="H29" s="37">
        <v>0</v>
      </c>
      <c r="I29" s="10">
        <v>213</v>
      </c>
      <c r="J29" s="8">
        <f t="shared" si="1"/>
        <v>213</v>
      </c>
      <c r="K29" s="2"/>
      <c r="L29" s="2" t="s">
        <v>45</v>
      </c>
      <c r="M29" s="7">
        <f>AVERAGE(H25:H28)</f>
        <v>0</v>
      </c>
      <c r="N29" s="7">
        <f>AVERAGE(I25:I28)</f>
        <v>213</v>
      </c>
      <c r="O29" s="2"/>
      <c r="P29" s="2"/>
      <c r="Q29" s="2"/>
    </row>
    <row r="30" spans="1:17" ht="15.75" customHeight="1" x14ac:dyDescent="0.25">
      <c r="A30" s="8">
        <f t="shared" si="2"/>
        <v>18</v>
      </c>
      <c r="B30" s="9" t="s">
        <v>54</v>
      </c>
      <c r="C30" s="37">
        <v>0</v>
      </c>
      <c r="D30" s="10">
        <v>213</v>
      </c>
      <c r="E30" s="11">
        <f t="shared" si="0"/>
        <v>213</v>
      </c>
      <c r="F30" s="8">
        <f t="shared" si="3"/>
        <v>66</v>
      </c>
      <c r="G30" s="12" t="s">
        <v>55</v>
      </c>
      <c r="H30" s="37">
        <v>0</v>
      </c>
      <c r="I30" s="10">
        <v>213</v>
      </c>
      <c r="J30" s="8">
        <f t="shared" si="1"/>
        <v>213</v>
      </c>
      <c r="K30" s="2"/>
      <c r="L30" s="2" t="s">
        <v>53</v>
      </c>
      <c r="M30" s="7">
        <f>AVERAGE(H29:H32)</f>
        <v>0</v>
      </c>
      <c r="N30" s="7">
        <f>AVERAGE(I29:I32)</f>
        <v>213</v>
      </c>
      <c r="O30" s="2"/>
      <c r="P30" s="2"/>
      <c r="Q30" s="2"/>
    </row>
    <row r="31" spans="1:17" ht="15.75" customHeight="1" x14ac:dyDescent="0.25">
      <c r="A31" s="8">
        <f t="shared" si="2"/>
        <v>19</v>
      </c>
      <c r="B31" s="9" t="s">
        <v>56</v>
      </c>
      <c r="C31" s="37">
        <v>0</v>
      </c>
      <c r="D31" s="10">
        <v>213</v>
      </c>
      <c r="E31" s="11">
        <f t="shared" si="0"/>
        <v>213</v>
      </c>
      <c r="F31" s="8">
        <f t="shared" si="3"/>
        <v>67</v>
      </c>
      <c r="G31" s="12" t="s">
        <v>57</v>
      </c>
      <c r="H31" s="37">
        <v>0</v>
      </c>
      <c r="I31" s="10">
        <v>213</v>
      </c>
      <c r="J31" s="8">
        <f t="shared" si="1"/>
        <v>213</v>
      </c>
      <c r="K31" s="2"/>
      <c r="L31" s="2" t="s">
        <v>61</v>
      </c>
      <c r="M31" s="7">
        <f>AVERAGE(H33:H36)</f>
        <v>0</v>
      </c>
      <c r="N31" s="7">
        <f>AVERAGE(I33:I36)</f>
        <v>213</v>
      </c>
      <c r="O31" s="2"/>
      <c r="P31" s="2"/>
      <c r="Q31" s="2"/>
    </row>
    <row r="32" spans="1:17" ht="15.75" customHeight="1" x14ac:dyDescent="0.25">
      <c r="A32" s="8">
        <f t="shared" si="2"/>
        <v>20</v>
      </c>
      <c r="B32" s="9" t="s">
        <v>58</v>
      </c>
      <c r="C32" s="37">
        <v>0</v>
      </c>
      <c r="D32" s="10">
        <v>213</v>
      </c>
      <c r="E32" s="11">
        <f t="shared" si="0"/>
        <v>213</v>
      </c>
      <c r="F32" s="8">
        <f t="shared" si="3"/>
        <v>68</v>
      </c>
      <c r="G32" s="12" t="s">
        <v>59</v>
      </c>
      <c r="H32" s="37">
        <v>0</v>
      </c>
      <c r="I32" s="10">
        <v>213</v>
      </c>
      <c r="J32" s="8">
        <f t="shared" si="1"/>
        <v>213</v>
      </c>
      <c r="K32" s="2"/>
      <c r="L32" s="2" t="s">
        <v>69</v>
      </c>
      <c r="M32" s="7">
        <f>AVERAGE(H37:H40)</f>
        <v>0</v>
      </c>
      <c r="N32" s="7">
        <f>AVERAGE(I37:I40)</f>
        <v>213</v>
      </c>
      <c r="O32" s="2"/>
      <c r="P32" s="2"/>
      <c r="Q32" s="2"/>
    </row>
    <row r="33" spans="1:17" ht="15.75" customHeight="1" x14ac:dyDescent="0.25">
      <c r="A33" s="8">
        <f t="shared" si="2"/>
        <v>21</v>
      </c>
      <c r="B33" s="9" t="s">
        <v>60</v>
      </c>
      <c r="C33" s="37">
        <v>0</v>
      </c>
      <c r="D33" s="10">
        <v>213</v>
      </c>
      <c r="E33" s="11">
        <f t="shared" si="0"/>
        <v>213</v>
      </c>
      <c r="F33" s="8">
        <f t="shared" si="3"/>
        <v>69</v>
      </c>
      <c r="G33" s="12" t="s">
        <v>61</v>
      </c>
      <c r="H33" s="37">
        <v>0</v>
      </c>
      <c r="I33" s="10">
        <v>213</v>
      </c>
      <c r="J33" s="8">
        <f t="shared" si="1"/>
        <v>213</v>
      </c>
      <c r="K33" s="2"/>
      <c r="L33" s="2" t="s">
        <v>77</v>
      </c>
      <c r="M33" s="7">
        <f>AVERAGE(H41:H44)</f>
        <v>0</v>
      </c>
      <c r="N33" s="7">
        <f>AVERAGE(I41:I44)</f>
        <v>213</v>
      </c>
      <c r="O33" s="2"/>
      <c r="P33" s="2"/>
      <c r="Q33" s="2"/>
    </row>
    <row r="34" spans="1:17" ht="15.75" customHeight="1" x14ac:dyDescent="0.25">
      <c r="A34" s="8">
        <f t="shared" si="2"/>
        <v>22</v>
      </c>
      <c r="B34" s="9" t="s">
        <v>62</v>
      </c>
      <c r="C34" s="37">
        <v>0</v>
      </c>
      <c r="D34" s="10">
        <v>213</v>
      </c>
      <c r="E34" s="11">
        <f t="shared" si="0"/>
        <v>213</v>
      </c>
      <c r="F34" s="8">
        <f t="shared" si="3"/>
        <v>70</v>
      </c>
      <c r="G34" s="12" t="s">
        <v>63</v>
      </c>
      <c r="H34" s="37">
        <v>0</v>
      </c>
      <c r="I34" s="10">
        <v>213</v>
      </c>
      <c r="J34" s="8">
        <f t="shared" si="1"/>
        <v>213</v>
      </c>
      <c r="K34" s="2"/>
      <c r="L34" s="2" t="s">
        <v>85</v>
      </c>
      <c r="M34" s="7">
        <f>AVERAGE(H45:H48)</f>
        <v>0</v>
      </c>
      <c r="N34" s="7">
        <f>AVERAGE(I45:I48)</f>
        <v>213</v>
      </c>
      <c r="O34" s="2"/>
      <c r="P34" s="2"/>
      <c r="Q34" s="2"/>
    </row>
    <row r="35" spans="1:17" ht="15.75" customHeight="1" x14ac:dyDescent="0.25">
      <c r="A35" s="8">
        <f t="shared" si="2"/>
        <v>23</v>
      </c>
      <c r="B35" s="9" t="s">
        <v>64</v>
      </c>
      <c r="C35" s="37">
        <v>0</v>
      </c>
      <c r="D35" s="10">
        <v>213</v>
      </c>
      <c r="E35" s="11">
        <f t="shared" si="0"/>
        <v>213</v>
      </c>
      <c r="F35" s="8">
        <f t="shared" si="3"/>
        <v>71</v>
      </c>
      <c r="G35" s="12" t="s">
        <v>65</v>
      </c>
      <c r="H35" s="37">
        <v>0</v>
      </c>
      <c r="I35" s="10">
        <v>213</v>
      </c>
      <c r="J35" s="8">
        <f t="shared" si="1"/>
        <v>213</v>
      </c>
      <c r="K35" s="2"/>
      <c r="L35" s="2" t="s">
        <v>93</v>
      </c>
      <c r="M35" s="7">
        <f>AVERAGE(H49:H52)</f>
        <v>0</v>
      </c>
      <c r="N35" s="7">
        <f>AVERAGE(I49:I52)</f>
        <v>213</v>
      </c>
      <c r="O35" s="2"/>
      <c r="P35" s="2"/>
      <c r="Q35" s="2"/>
    </row>
    <row r="36" spans="1:17" ht="15.75" customHeight="1" x14ac:dyDescent="0.25">
      <c r="A36" s="8">
        <f t="shared" si="2"/>
        <v>24</v>
      </c>
      <c r="B36" s="9" t="s">
        <v>66</v>
      </c>
      <c r="C36" s="37">
        <v>0</v>
      </c>
      <c r="D36" s="10">
        <v>213</v>
      </c>
      <c r="E36" s="11">
        <f t="shared" si="0"/>
        <v>213</v>
      </c>
      <c r="F36" s="8">
        <f t="shared" si="3"/>
        <v>72</v>
      </c>
      <c r="G36" s="12" t="s">
        <v>67</v>
      </c>
      <c r="H36" s="37">
        <v>0</v>
      </c>
      <c r="I36" s="10">
        <v>213</v>
      </c>
      <c r="J36" s="8">
        <f t="shared" si="1"/>
        <v>213</v>
      </c>
      <c r="K36" s="2"/>
      <c r="L36" s="101" t="s">
        <v>101</v>
      </c>
      <c r="M36" s="7">
        <f>AVERAGE(H53:H56)</f>
        <v>0</v>
      </c>
      <c r="N36" s="7">
        <f>AVERAGE(I53:I56)</f>
        <v>213</v>
      </c>
      <c r="O36" s="2"/>
      <c r="P36" s="2"/>
      <c r="Q36" s="2"/>
    </row>
    <row r="37" spans="1:17" ht="15.75" customHeight="1" x14ac:dyDescent="0.25">
      <c r="A37" s="8">
        <v>25</v>
      </c>
      <c r="B37" s="9" t="s">
        <v>68</v>
      </c>
      <c r="C37" s="37">
        <v>0</v>
      </c>
      <c r="D37" s="10">
        <v>213</v>
      </c>
      <c r="E37" s="11">
        <f t="shared" si="0"/>
        <v>213</v>
      </c>
      <c r="F37" s="8">
        <v>73</v>
      </c>
      <c r="G37" s="12" t="s">
        <v>69</v>
      </c>
      <c r="H37" s="37">
        <v>0</v>
      </c>
      <c r="I37" s="10">
        <v>213</v>
      </c>
      <c r="J37" s="8">
        <f t="shared" si="1"/>
        <v>213</v>
      </c>
      <c r="K37" s="2"/>
      <c r="L37" s="101" t="s">
        <v>109</v>
      </c>
      <c r="M37" s="7">
        <f>AVERAGE(H57:H60)</f>
        <v>0</v>
      </c>
      <c r="N37" s="7">
        <f>AVERAGE(I57:I60)</f>
        <v>213</v>
      </c>
      <c r="O37" s="2"/>
      <c r="P37" s="2"/>
      <c r="Q37" s="2"/>
    </row>
    <row r="38" spans="1:17" ht="15.75" customHeight="1" x14ac:dyDescent="0.25">
      <c r="A38" s="8">
        <f t="shared" ref="A38:A60" si="4">A37+1</f>
        <v>26</v>
      </c>
      <c r="B38" s="9" t="s">
        <v>70</v>
      </c>
      <c r="C38" s="37">
        <v>0</v>
      </c>
      <c r="D38" s="10">
        <v>213</v>
      </c>
      <c r="E38" s="8">
        <f t="shared" si="0"/>
        <v>213</v>
      </c>
      <c r="F38" s="8">
        <f t="shared" ref="F38:F60" si="5">F37+1</f>
        <v>74</v>
      </c>
      <c r="G38" s="12" t="s">
        <v>71</v>
      </c>
      <c r="H38" s="37">
        <v>0</v>
      </c>
      <c r="I38" s="10">
        <v>213</v>
      </c>
      <c r="J38" s="8">
        <f t="shared" si="1"/>
        <v>213</v>
      </c>
      <c r="K38" s="2"/>
      <c r="L38" s="101" t="s">
        <v>302</v>
      </c>
      <c r="M38" s="101">
        <f>AVERAGE(M14:M37)</f>
        <v>0</v>
      </c>
      <c r="N38" s="101">
        <f>AVERAGE(N14:N37)</f>
        <v>213</v>
      </c>
      <c r="O38" s="2"/>
      <c r="P38" s="2"/>
      <c r="Q38" s="2"/>
    </row>
    <row r="39" spans="1:17" ht="15.75" customHeight="1" x14ac:dyDescent="0.25">
      <c r="A39" s="8">
        <f t="shared" si="4"/>
        <v>27</v>
      </c>
      <c r="B39" s="9" t="s">
        <v>72</v>
      </c>
      <c r="C39" s="37">
        <v>0</v>
      </c>
      <c r="D39" s="10">
        <v>213</v>
      </c>
      <c r="E39" s="8">
        <f t="shared" si="0"/>
        <v>213</v>
      </c>
      <c r="F39" s="8">
        <f t="shared" si="5"/>
        <v>75</v>
      </c>
      <c r="G39" s="12" t="s">
        <v>73</v>
      </c>
      <c r="H39" s="37">
        <v>0</v>
      </c>
      <c r="I39" s="10">
        <v>213</v>
      </c>
      <c r="J39" s="8">
        <f t="shared" si="1"/>
        <v>213</v>
      </c>
      <c r="K39" s="2"/>
      <c r="L39" s="2"/>
      <c r="M39" s="2"/>
      <c r="N39" s="2"/>
      <c r="O39" s="2"/>
      <c r="P39" s="2"/>
      <c r="Q39" s="2"/>
    </row>
    <row r="40" spans="1:17" ht="15.75" customHeight="1" x14ac:dyDescent="0.25">
      <c r="A40" s="8">
        <f t="shared" si="4"/>
        <v>28</v>
      </c>
      <c r="B40" s="9" t="s">
        <v>74</v>
      </c>
      <c r="C40" s="37">
        <v>0</v>
      </c>
      <c r="D40" s="10">
        <v>213</v>
      </c>
      <c r="E40" s="8">
        <f t="shared" si="0"/>
        <v>213</v>
      </c>
      <c r="F40" s="8">
        <f t="shared" si="5"/>
        <v>76</v>
      </c>
      <c r="G40" s="12" t="s">
        <v>75</v>
      </c>
      <c r="H40" s="37">
        <v>0</v>
      </c>
      <c r="I40" s="10">
        <v>213</v>
      </c>
      <c r="J40" s="8">
        <f t="shared" si="1"/>
        <v>213</v>
      </c>
      <c r="K40" s="2"/>
      <c r="L40" s="2"/>
      <c r="M40" s="2"/>
      <c r="N40" s="2"/>
      <c r="O40" s="2"/>
      <c r="P40" s="2"/>
      <c r="Q40" s="2"/>
    </row>
    <row r="41" spans="1:17" ht="15.75" customHeight="1" x14ac:dyDescent="0.25">
      <c r="A41" s="8">
        <f t="shared" si="4"/>
        <v>29</v>
      </c>
      <c r="B41" s="9" t="s">
        <v>76</v>
      </c>
      <c r="C41" s="37">
        <v>0</v>
      </c>
      <c r="D41" s="10">
        <v>213</v>
      </c>
      <c r="E41" s="8">
        <f t="shared" si="0"/>
        <v>213</v>
      </c>
      <c r="F41" s="8">
        <f t="shared" si="5"/>
        <v>77</v>
      </c>
      <c r="G41" s="12" t="s">
        <v>77</v>
      </c>
      <c r="H41" s="37">
        <v>0</v>
      </c>
      <c r="I41" s="10">
        <v>213</v>
      </c>
      <c r="J41" s="8">
        <f t="shared" si="1"/>
        <v>213</v>
      </c>
      <c r="K41" s="2"/>
      <c r="L41" s="2"/>
      <c r="M41" s="2"/>
      <c r="N41" s="2"/>
      <c r="O41" s="2"/>
      <c r="P41" s="2"/>
      <c r="Q41" s="2"/>
    </row>
    <row r="42" spans="1:17" ht="15.75" customHeight="1" x14ac:dyDescent="0.25">
      <c r="A42" s="8">
        <f t="shared" si="4"/>
        <v>30</v>
      </c>
      <c r="B42" s="9" t="s">
        <v>78</v>
      </c>
      <c r="C42" s="37">
        <v>0</v>
      </c>
      <c r="D42" s="10">
        <v>213</v>
      </c>
      <c r="E42" s="8">
        <f t="shared" si="0"/>
        <v>213</v>
      </c>
      <c r="F42" s="8">
        <f t="shared" si="5"/>
        <v>78</v>
      </c>
      <c r="G42" s="12" t="s">
        <v>79</v>
      </c>
      <c r="H42" s="37">
        <v>0</v>
      </c>
      <c r="I42" s="10">
        <v>213</v>
      </c>
      <c r="J42" s="8">
        <f t="shared" si="1"/>
        <v>213</v>
      </c>
      <c r="K42" s="2"/>
      <c r="L42" s="2"/>
      <c r="M42" s="2"/>
      <c r="N42" s="2"/>
      <c r="O42" s="2"/>
      <c r="P42" s="2"/>
      <c r="Q42" s="2"/>
    </row>
    <row r="43" spans="1:17" ht="15.75" customHeight="1" x14ac:dyDescent="0.25">
      <c r="A43" s="8">
        <f t="shared" si="4"/>
        <v>31</v>
      </c>
      <c r="B43" s="9" t="s">
        <v>80</v>
      </c>
      <c r="C43" s="37">
        <v>0</v>
      </c>
      <c r="D43" s="10">
        <v>213</v>
      </c>
      <c r="E43" s="8">
        <f t="shared" si="0"/>
        <v>213</v>
      </c>
      <c r="F43" s="8">
        <f t="shared" si="5"/>
        <v>79</v>
      </c>
      <c r="G43" s="12" t="s">
        <v>81</v>
      </c>
      <c r="H43" s="37">
        <v>0</v>
      </c>
      <c r="I43" s="10">
        <v>213</v>
      </c>
      <c r="J43" s="8">
        <f t="shared" si="1"/>
        <v>213</v>
      </c>
      <c r="K43" s="2"/>
      <c r="L43" s="2"/>
      <c r="M43" s="2"/>
      <c r="N43" s="2"/>
      <c r="O43" s="2"/>
      <c r="P43" s="2"/>
      <c r="Q43" s="2"/>
    </row>
    <row r="44" spans="1:17" ht="15.75" customHeight="1" x14ac:dyDescent="0.25">
      <c r="A44" s="8">
        <f t="shared" si="4"/>
        <v>32</v>
      </c>
      <c r="B44" s="9" t="s">
        <v>82</v>
      </c>
      <c r="C44" s="37">
        <v>0</v>
      </c>
      <c r="D44" s="10">
        <v>213</v>
      </c>
      <c r="E44" s="8">
        <f t="shared" si="0"/>
        <v>213</v>
      </c>
      <c r="F44" s="8">
        <f t="shared" si="5"/>
        <v>80</v>
      </c>
      <c r="G44" s="12" t="s">
        <v>83</v>
      </c>
      <c r="H44" s="37">
        <v>0</v>
      </c>
      <c r="I44" s="10">
        <v>213</v>
      </c>
      <c r="J44" s="8">
        <f t="shared" si="1"/>
        <v>213</v>
      </c>
      <c r="K44" s="2"/>
      <c r="L44" s="2"/>
      <c r="M44" s="2"/>
      <c r="N44" s="2"/>
      <c r="O44" s="2"/>
      <c r="P44" s="2"/>
      <c r="Q44" s="2"/>
    </row>
    <row r="45" spans="1:17" ht="15.75" customHeight="1" x14ac:dyDescent="0.25">
      <c r="A45" s="8">
        <f t="shared" si="4"/>
        <v>33</v>
      </c>
      <c r="B45" s="9" t="s">
        <v>84</v>
      </c>
      <c r="C45" s="37">
        <v>0</v>
      </c>
      <c r="D45" s="10">
        <v>213</v>
      </c>
      <c r="E45" s="8">
        <f t="shared" si="0"/>
        <v>213</v>
      </c>
      <c r="F45" s="8">
        <f t="shared" si="5"/>
        <v>81</v>
      </c>
      <c r="G45" s="12" t="s">
        <v>85</v>
      </c>
      <c r="H45" s="37">
        <v>0</v>
      </c>
      <c r="I45" s="10">
        <v>213</v>
      </c>
      <c r="J45" s="8">
        <f t="shared" si="1"/>
        <v>213</v>
      </c>
      <c r="K45" s="2"/>
      <c r="L45" s="2"/>
      <c r="M45" s="2"/>
      <c r="N45" s="2"/>
      <c r="O45" s="2"/>
      <c r="P45" s="2"/>
      <c r="Q45" s="2"/>
    </row>
    <row r="46" spans="1:17" ht="15.75" customHeight="1" x14ac:dyDescent="0.25">
      <c r="A46" s="8">
        <f t="shared" si="4"/>
        <v>34</v>
      </c>
      <c r="B46" s="9" t="s">
        <v>86</v>
      </c>
      <c r="C46" s="37">
        <v>0</v>
      </c>
      <c r="D46" s="10">
        <v>213</v>
      </c>
      <c r="E46" s="8">
        <f t="shared" si="0"/>
        <v>213</v>
      </c>
      <c r="F46" s="8">
        <f t="shared" si="5"/>
        <v>82</v>
      </c>
      <c r="G46" s="12" t="s">
        <v>87</v>
      </c>
      <c r="H46" s="37">
        <v>0</v>
      </c>
      <c r="I46" s="10">
        <v>213</v>
      </c>
      <c r="J46" s="8">
        <f t="shared" si="1"/>
        <v>213</v>
      </c>
      <c r="K46" s="2"/>
      <c r="L46" s="2"/>
      <c r="M46" s="2"/>
      <c r="N46" s="2"/>
      <c r="O46" s="2"/>
      <c r="P46" s="2"/>
      <c r="Q46" s="2"/>
    </row>
    <row r="47" spans="1:17" ht="15.75" customHeight="1" x14ac:dyDescent="0.25">
      <c r="A47" s="8">
        <f t="shared" si="4"/>
        <v>35</v>
      </c>
      <c r="B47" s="9" t="s">
        <v>88</v>
      </c>
      <c r="C47" s="37">
        <v>0</v>
      </c>
      <c r="D47" s="10">
        <v>213</v>
      </c>
      <c r="E47" s="8">
        <f t="shared" si="0"/>
        <v>213</v>
      </c>
      <c r="F47" s="8">
        <f t="shared" si="5"/>
        <v>83</v>
      </c>
      <c r="G47" s="12" t="s">
        <v>89</v>
      </c>
      <c r="H47" s="37">
        <v>0</v>
      </c>
      <c r="I47" s="10">
        <v>213</v>
      </c>
      <c r="J47" s="8">
        <f t="shared" si="1"/>
        <v>213</v>
      </c>
      <c r="K47" s="2"/>
      <c r="L47" s="2"/>
      <c r="M47" s="2"/>
      <c r="N47" s="2"/>
      <c r="O47" s="2"/>
      <c r="P47" s="2"/>
      <c r="Q47" s="2"/>
    </row>
    <row r="48" spans="1:17" ht="15.75" customHeight="1" x14ac:dyDescent="0.25">
      <c r="A48" s="8">
        <f t="shared" si="4"/>
        <v>36</v>
      </c>
      <c r="B48" s="9" t="s">
        <v>90</v>
      </c>
      <c r="C48" s="37">
        <v>0</v>
      </c>
      <c r="D48" s="10">
        <v>213</v>
      </c>
      <c r="E48" s="8">
        <f t="shared" si="0"/>
        <v>213</v>
      </c>
      <c r="F48" s="8">
        <f t="shared" si="5"/>
        <v>84</v>
      </c>
      <c r="G48" s="12" t="s">
        <v>91</v>
      </c>
      <c r="H48" s="37">
        <v>0</v>
      </c>
      <c r="I48" s="10">
        <v>213</v>
      </c>
      <c r="J48" s="8">
        <f t="shared" si="1"/>
        <v>213</v>
      </c>
      <c r="K48" s="2"/>
      <c r="L48" s="2"/>
      <c r="M48" s="2"/>
      <c r="N48" s="2"/>
      <c r="O48" s="2"/>
      <c r="P48" s="2"/>
      <c r="Q48" s="2"/>
    </row>
    <row r="49" spans="1:17" ht="15.75" customHeight="1" x14ac:dyDescent="0.25">
      <c r="A49" s="8">
        <f t="shared" si="4"/>
        <v>37</v>
      </c>
      <c r="B49" s="9" t="s">
        <v>92</v>
      </c>
      <c r="C49" s="37">
        <v>0</v>
      </c>
      <c r="D49" s="10">
        <v>213</v>
      </c>
      <c r="E49" s="8">
        <f t="shared" si="0"/>
        <v>213</v>
      </c>
      <c r="F49" s="8">
        <f t="shared" si="5"/>
        <v>85</v>
      </c>
      <c r="G49" s="12" t="s">
        <v>93</v>
      </c>
      <c r="H49" s="37">
        <v>0</v>
      </c>
      <c r="I49" s="10">
        <v>213</v>
      </c>
      <c r="J49" s="8">
        <f t="shared" si="1"/>
        <v>213</v>
      </c>
      <c r="K49" s="2"/>
      <c r="L49" s="2"/>
      <c r="M49" s="2"/>
      <c r="N49" s="2"/>
      <c r="O49" s="2"/>
      <c r="P49" s="2"/>
      <c r="Q49" s="2"/>
    </row>
    <row r="50" spans="1:17" ht="15.75" customHeight="1" x14ac:dyDescent="0.25">
      <c r="A50" s="8">
        <f t="shared" si="4"/>
        <v>38</v>
      </c>
      <c r="B50" s="12" t="s">
        <v>94</v>
      </c>
      <c r="C50" s="37">
        <v>0</v>
      </c>
      <c r="D50" s="10">
        <v>213</v>
      </c>
      <c r="E50" s="8">
        <f t="shared" si="0"/>
        <v>213</v>
      </c>
      <c r="F50" s="8">
        <f t="shared" si="5"/>
        <v>86</v>
      </c>
      <c r="G50" s="12" t="s">
        <v>95</v>
      </c>
      <c r="H50" s="37">
        <v>0</v>
      </c>
      <c r="I50" s="10">
        <v>213</v>
      </c>
      <c r="J50" s="8">
        <f t="shared" si="1"/>
        <v>213</v>
      </c>
      <c r="K50" s="2"/>
      <c r="L50" s="2"/>
      <c r="M50" s="2"/>
      <c r="N50" s="2"/>
      <c r="O50" s="2"/>
      <c r="P50" s="2"/>
      <c r="Q50" s="2"/>
    </row>
    <row r="51" spans="1:17" ht="15.75" customHeight="1" x14ac:dyDescent="0.25">
      <c r="A51" s="8">
        <f t="shared" si="4"/>
        <v>39</v>
      </c>
      <c r="B51" s="12" t="s">
        <v>96</v>
      </c>
      <c r="C51" s="37">
        <v>0</v>
      </c>
      <c r="D51" s="10">
        <v>213</v>
      </c>
      <c r="E51" s="8">
        <f t="shared" si="0"/>
        <v>213</v>
      </c>
      <c r="F51" s="8">
        <f t="shared" si="5"/>
        <v>87</v>
      </c>
      <c r="G51" s="12" t="s">
        <v>97</v>
      </c>
      <c r="H51" s="37">
        <v>0</v>
      </c>
      <c r="I51" s="10">
        <v>213</v>
      </c>
      <c r="J51" s="8">
        <f t="shared" si="1"/>
        <v>213</v>
      </c>
      <c r="K51" s="2"/>
      <c r="L51" s="2"/>
      <c r="M51" s="2"/>
      <c r="N51" s="2"/>
      <c r="O51" s="2"/>
      <c r="P51" s="2"/>
      <c r="Q51" s="2"/>
    </row>
    <row r="52" spans="1:17" ht="15.75" customHeight="1" x14ac:dyDescent="0.25">
      <c r="A52" s="8">
        <f t="shared" si="4"/>
        <v>40</v>
      </c>
      <c r="B52" s="12" t="s">
        <v>98</v>
      </c>
      <c r="C52" s="37">
        <v>0</v>
      </c>
      <c r="D52" s="10">
        <v>213</v>
      </c>
      <c r="E52" s="8">
        <f t="shared" si="0"/>
        <v>213</v>
      </c>
      <c r="F52" s="8">
        <f t="shared" si="5"/>
        <v>88</v>
      </c>
      <c r="G52" s="12" t="s">
        <v>99</v>
      </c>
      <c r="H52" s="37">
        <v>0</v>
      </c>
      <c r="I52" s="10">
        <v>213</v>
      </c>
      <c r="J52" s="8">
        <f t="shared" si="1"/>
        <v>213</v>
      </c>
      <c r="K52" s="2"/>
      <c r="L52" s="2"/>
      <c r="M52" s="2"/>
      <c r="N52" s="2"/>
      <c r="O52" s="2"/>
      <c r="P52" s="2"/>
      <c r="Q52" s="2"/>
    </row>
    <row r="53" spans="1:17" ht="15.75" customHeight="1" x14ac:dyDescent="0.25">
      <c r="A53" s="8">
        <f t="shared" si="4"/>
        <v>41</v>
      </c>
      <c r="B53" s="12" t="s">
        <v>100</v>
      </c>
      <c r="C53" s="37">
        <v>0</v>
      </c>
      <c r="D53" s="10">
        <v>213</v>
      </c>
      <c r="E53" s="8">
        <f t="shared" si="0"/>
        <v>213</v>
      </c>
      <c r="F53" s="8">
        <f t="shared" si="5"/>
        <v>89</v>
      </c>
      <c r="G53" s="12" t="s">
        <v>101</v>
      </c>
      <c r="H53" s="37">
        <v>0</v>
      </c>
      <c r="I53" s="10">
        <v>213</v>
      </c>
      <c r="J53" s="8">
        <f t="shared" si="1"/>
        <v>213</v>
      </c>
      <c r="K53" s="2"/>
      <c r="L53" s="13"/>
      <c r="M53" s="13"/>
      <c r="N53" s="13"/>
      <c r="O53" s="2"/>
      <c r="P53" s="2"/>
      <c r="Q53" s="2"/>
    </row>
    <row r="54" spans="1:17" ht="15.75" customHeight="1" x14ac:dyDescent="0.25">
      <c r="A54" s="8">
        <f t="shared" si="4"/>
        <v>42</v>
      </c>
      <c r="B54" s="12" t="s">
        <v>102</v>
      </c>
      <c r="C54" s="37">
        <v>0</v>
      </c>
      <c r="D54" s="10">
        <v>213</v>
      </c>
      <c r="E54" s="8">
        <f t="shared" si="0"/>
        <v>213</v>
      </c>
      <c r="F54" s="8">
        <f t="shared" si="5"/>
        <v>90</v>
      </c>
      <c r="G54" s="12" t="s">
        <v>103</v>
      </c>
      <c r="H54" s="37">
        <v>0</v>
      </c>
      <c r="I54" s="10">
        <v>213</v>
      </c>
      <c r="J54" s="8">
        <f t="shared" si="1"/>
        <v>213</v>
      </c>
      <c r="K54" s="2"/>
      <c r="L54" s="13"/>
      <c r="M54" s="13"/>
      <c r="N54" s="13"/>
      <c r="O54" s="2"/>
      <c r="P54" s="2"/>
      <c r="Q54" s="2"/>
    </row>
    <row r="55" spans="1:17" ht="15.75" customHeight="1" x14ac:dyDescent="0.25">
      <c r="A55" s="8">
        <f t="shared" si="4"/>
        <v>43</v>
      </c>
      <c r="B55" s="12" t="s">
        <v>104</v>
      </c>
      <c r="C55" s="37">
        <v>0</v>
      </c>
      <c r="D55" s="10">
        <v>213</v>
      </c>
      <c r="E55" s="8">
        <f t="shared" si="0"/>
        <v>213</v>
      </c>
      <c r="F55" s="8">
        <f t="shared" si="5"/>
        <v>91</v>
      </c>
      <c r="G55" s="12" t="s">
        <v>105</v>
      </c>
      <c r="H55" s="37">
        <v>0</v>
      </c>
      <c r="I55" s="10">
        <v>213</v>
      </c>
      <c r="J55" s="8">
        <f t="shared" si="1"/>
        <v>213</v>
      </c>
      <c r="K55" s="2"/>
      <c r="L55" s="13"/>
      <c r="M55" s="13"/>
      <c r="N55" s="13"/>
      <c r="O55" s="2"/>
      <c r="P55" s="2"/>
      <c r="Q55" s="2"/>
    </row>
    <row r="56" spans="1:17" ht="15.75" customHeight="1" x14ac:dyDescent="0.25">
      <c r="A56" s="8">
        <f t="shared" si="4"/>
        <v>44</v>
      </c>
      <c r="B56" s="12" t="s">
        <v>106</v>
      </c>
      <c r="C56" s="37">
        <v>0</v>
      </c>
      <c r="D56" s="10">
        <v>213</v>
      </c>
      <c r="E56" s="8">
        <f t="shared" si="0"/>
        <v>213</v>
      </c>
      <c r="F56" s="8">
        <f t="shared" si="5"/>
        <v>92</v>
      </c>
      <c r="G56" s="12" t="s">
        <v>107</v>
      </c>
      <c r="H56" s="37">
        <v>0</v>
      </c>
      <c r="I56" s="10">
        <v>213</v>
      </c>
      <c r="J56" s="8">
        <f t="shared" si="1"/>
        <v>213</v>
      </c>
      <c r="K56" s="2"/>
      <c r="L56" s="13"/>
      <c r="M56" s="13"/>
      <c r="N56" s="13"/>
      <c r="O56" s="2"/>
      <c r="P56" s="2"/>
      <c r="Q56" s="2"/>
    </row>
    <row r="57" spans="1:17" ht="15.75" customHeight="1" x14ac:dyDescent="0.25">
      <c r="A57" s="8">
        <f t="shared" si="4"/>
        <v>45</v>
      </c>
      <c r="B57" s="12" t="s">
        <v>108</v>
      </c>
      <c r="C57" s="37">
        <v>0</v>
      </c>
      <c r="D57" s="10">
        <v>213</v>
      </c>
      <c r="E57" s="8">
        <f t="shared" si="0"/>
        <v>213</v>
      </c>
      <c r="F57" s="8">
        <f t="shared" si="5"/>
        <v>93</v>
      </c>
      <c r="G57" s="12" t="s">
        <v>109</v>
      </c>
      <c r="H57" s="37">
        <v>0</v>
      </c>
      <c r="I57" s="10">
        <v>213</v>
      </c>
      <c r="J57" s="8">
        <f t="shared" si="1"/>
        <v>213</v>
      </c>
      <c r="K57" s="2"/>
      <c r="L57" s="14"/>
      <c r="M57" s="13"/>
      <c r="N57" s="15"/>
      <c r="O57" s="2"/>
      <c r="P57" s="2"/>
      <c r="Q57" s="2"/>
    </row>
    <row r="58" spans="1:17" ht="15.75" customHeight="1" x14ac:dyDescent="0.25">
      <c r="A58" s="8">
        <f t="shared" si="4"/>
        <v>46</v>
      </c>
      <c r="B58" s="12" t="s">
        <v>110</v>
      </c>
      <c r="C58" s="37">
        <v>0</v>
      </c>
      <c r="D58" s="10">
        <v>213</v>
      </c>
      <c r="E58" s="8">
        <f t="shared" si="0"/>
        <v>213</v>
      </c>
      <c r="F58" s="8">
        <f t="shared" si="5"/>
        <v>94</v>
      </c>
      <c r="G58" s="12" t="s">
        <v>111</v>
      </c>
      <c r="H58" s="37">
        <v>0</v>
      </c>
      <c r="I58" s="10">
        <v>213</v>
      </c>
      <c r="J58" s="8">
        <f t="shared" si="1"/>
        <v>213</v>
      </c>
      <c r="K58" s="2"/>
      <c r="L58" s="16"/>
      <c r="M58" s="13"/>
      <c r="N58" s="15"/>
      <c r="O58" s="2"/>
      <c r="P58" s="2"/>
      <c r="Q58" s="2"/>
    </row>
    <row r="59" spans="1:17" ht="15.75" customHeight="1" x14ac:dyDescent="0.25">
      <c r="A59" s="17">
        <f t="shared" si="4"/>
        <v>47</v>
      </c>
      <c r="B59" s="18" t="s">
        <v>112</v>
      </c>
      <c r="C59" s="37">
        <v>0</v>
      </c>
      <c r="D59" s="10">
        <v>213</v>
      </c>
      <c r="E59" s="17">
        <f t="shared" si="0"/>
        <v>213</v>
      </c>
      <c r="F59" s="17">
        <f t="shared" si="5"/>
        <v>95</v>
      </c>
      <c r="G59" s="18" t="s">
        <v>113</v>
      </c>
      <c r="H59" s="37">
        <v>0</v>
      </c>
      <c r="I59" s="10">
        <v>213</v>
      </c>
      <c r="J59" s="17">
        <f t="shared" si="1"/>
        <v>213</v>
      </c>
      <c r="K59" s="2"/>
      <c r="L59" s="16"/>
      <c r="M59" s="19"/>
      <c r="N59" s="15"/>
      <c r="O59" s="2"/>
      <c r="P59" s="2"/>
      <c r="Q59" s="2"/>
    </row>
    <row r="60" spans="1:17" ht="15.75" customHeight="1" x14ac:dyDescent="0.25">
      <c r="A60" s="17">
        <f t="shared" si="4"/>
        <v>48</v>
      </c>
      <c r="B60" s="18" t="s">
        <v>114</v>
      </c>
      <c r="C60" s="37">
        <v>0</v>
      </c>
      <c r="D60" s="10">
        <v>213</v>
      </c>
      <c r="E60" s="17">
        <f t="shared" si="0"/>
        <v>213</v>
      </c>
      <c r="F60" s="17">
        <f t="shared" si="5"/>
        <v>96</v>
      </c>
      <c r="G60" s="18" t="s">
        <v>115</v>
      </c>
      <c r="H60" s="37">
        <v>0</v>
      </c>
      <c r="I60" s="10">
        <v>213</v>
      </c>
      <c r="J60" s="17">
        <f t="shared" si="1"/>
        <v>213</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0.5" customHeight="1" x14ac:dyDescent="0.25">
      <c r="A62" s="129" t="s">
        <v>171</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197</v>
      </c>
      <c r="F63" s="137"/>
      <c r="G63" s="138"/>
      <c r="H63" s="21">
        <v>0</v>
      </c>
      <c r="I63" s="21">
        <v>5.29</v>
      </c>
      <c r="J63" s="21">
        <f>H63+I63</f>
        <v>5.29</v>
      </c>
      <c r="K63" s="2"/>
      <c r="L63" s="22">
        <f>38.33+496</f>
        <v>534.33000000000004</v>
      </c>
      <c r="M63" s="32">
        <f>L63/1000</f>
        <v>0.53433000000000008</v>
      </c>
      <c r="N63" s="4"/>
      <c r="O63" s="7"/>
      <c r="P63" s="7"/>
      <c r="Q63" s="7"/>
    </row>
    <row r="64" spans="1:17" ht="30" customHeight="1" x14ac:dyDescent="0.25">
      <c r="A64" s="134"/>
      <c r="B64" s="135"/>
      <c r="C64" s="135"/>
      <c r="D64" s="135"/>
      <c r="E64" s="139" t="s">
        <v>198</v>
      </c>
      <c r="F64" s="140"/>
      <c r="G64" s="141"/>
      <c r="H64" s="36">
        <v>0</v>
      </c>
      <c r="I64" s="36">
        <f>L82</f>
        <v>0.53433000000000008</v>
      </c>
      <c r="J64" s="36">
        <f>H64+I64</f>
        <v>0.53433000000000008</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2" t="s">
        <v>199</v>
      </c>
      <c r="B66" s="143"/>
      <c r="C66" s="143"/>
      <c r="D66" s="143"/>
      <c r="E66" s="143"/>
      <c r="F66" s="143"/>
      <c r="G66" s="143"/>
      <c r="H66" s="143"/>
      <c r="I66" s="143"/>
      <c r="J66" s="144"/>
      <c r="K66" s="2" t="s">
        <v>124</v>
      </c>
      <c r="L66" s="24"/>
      <c r="M66" s="27">
        <v>9.5000000000000001E-2</v>
      </c>
      <c r="N66" s="28">
        <v>0.58699999999999997</v>
      </c>
      <c r="O66" s="29">
        <f>M66+N66</f>
        <v>0.68199999999999994</v>
      </c>
      <c r="P66" s="29">
        <f>O66/J63*100</f>
        <v>12.892249527410208</v>
      </c>
      <c r="Q66" s="7"/>
    </row>
    <row r="67" spans="1:17" ht="25.5" customHeight="1" x14ac:dyDescent="0.25">
      <c r="A67" s="30"/>
      <c r="B67" s="31"/>
      <c r="C67" s="31"/>
      <c r="D67" s="31"/>
      <c r="E67" s="31"/>
      <c r="F67" s="31"/>
      <c r="G67" s="31"/>
      <c r="H67" s="145" t="s">
        <v>125</v>
      </c>
      <c r="I67" s="146"/>
      <c r="J67" s="147"/>
      <c r="K67" s="2"/>
      <c r="L67" s="4"/>
      <c r="M67" s="29">
        <f>H63+H64</f>
        <v>0</v>
      </c>
      <c r="N67" s="29">
        <f>I63+I64-N66-0.018-M66-0.018</f>
        <v>5.1063300000000007</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0.21276375000000003</v>
      </c>
      <c r="O69" s="23"/>
      <c r="P69" s="32">
        <f>M69+N69</f>
        <v>0.21276375000000003</v>
      </c>
      <c r="Q69" s="7"/>
    </row>
    <row r="70" spans="1:17" ht="15.75" customHeight="1" x14ac:dyDescent="0.25">
      <c r="A70" s="2"/>
      <c r="B70" s="2"/>
      <c r="C70" s="2"/>
      <c r="D70" s="2"/>
      <c r="E70" s="2"/>
      <c r="F70" s="2"/>
      <c r="G70" s="2"/>
      <c r="H70" s="2"/>
      <c r="I70" s="2"/>
      <c r="J70" s="2"/>
      <c r="K70" s="2"/>
      <c r="L70" s="7"/>
      <c r="M70" s="29">
        <f>M69*1000</f>
        <v>0</v>
      </c>
      <c r="N70" s="29">
        <f>N69*1000</f>
        <v>212.76375000000002</v>
      </c>
      <c r="O70" s="23"/>
      <c r="P70" s="29">
        <f>M70+N70</f>
        <v>212.76375000000002</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64"/>
      <c r="F72" s="2"/>
      <c r="G72" s="2"/>
      <c r="H72" s="2"/>
      <c r="I72" s="2"/>
      <c r="J72" s="64"/>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0.50329999999999997</v>
      </c>
      <c r="M81" s="32">
        <f>K81+L81</f>
        <v>0.50329999999999997</v>
      </c>
      <c r="N81" s="32">
        <f>M81-M63</f>
        <v>-3.1030000000000113E-2</v>
      </c>
      <c r="O81" s="2"/>
      <c r="P81" s="2"/>
      <c r="Q81" s="2"/>
    </row>
    <row r="82" spans="1:17" ht="15.75" customHeight="1" x14ac:dyDescent="0.25">
      <c r="A82" s="2"/>
      <c r="B82" s="2"/>
      <c r="C82" s="2"/>
      <c r="D82" s="2"/>
      <c r="E82" s="2"/>
      <c r="F82" s="2"/>
      <c r="G82" s="2"/>
      <c r="H82" s="2"/>
      <c r="I82" s="2"/>
      <c r="J82" s="2"/>
      <c r="K82" s="35">
        <v>0</v>
      </c>
      <c r="L82" s="35">
        <f>L81-N81</f>
        <v>0.53433000000000008</v>
      </c>
      <c r="M82" s="32">
        <f>K82+L82</f>
        <v>0.53433000000000008</v>
      </c>
      <c r="N82" s="32">
        <f>N81/2</f>
        <v>-1.5515000000000057E-2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13" workbookViewId="0">
      <selection activeCell="L11" sqref="L11:N38"/>
    </sheetView>
  </sheetViews>
  <sheetFormatPr defaultColWidth="14.42578125" defaultRowHeight="15" x14ac:dyDescent="0.25"/>
  <cols>
    <col min="1" max="1" width="10.5703125" style="67" customWidth="1"/>
    <col min="2" max="2" width="18.5703125" style="67" customWidth="1"/>
    <col min="3" max="4" width="12.7109375" style="67" customWidth="1"/>
    <col min="5" max="5" width="14.7109375" style="67" customWidth="1"/>
    <col min="6" max="6" width="12.42578125" style="67" customWidth="1"/>
    <col min="7" max="7" width="15.140625" style="67" customWidth="1"/>
    <col min="8" max="9" width="12.7109375" style="67" customWidth="1"/>
    <col min="10" max="10" width="15" style="67" customWidth="1"/>
    <col min="11" max="11" width="9.140625" style="67" customWidth="1"/>
    <col min="12" max="12" width="13" style="67" customWidth="1"/>
    <col min="13" max="13" width="12.7109375" style="67" customWidth="1"/>
    <col min="14" max="14" width="14.28515625" style="67" customWidth="1"/>
    <col min="15" max="15" width="7.85546875" style="67" customWidth="1"/>
    <col min="16" max="17" width="9.140625" style="67" customWidth="1"/>
    <col min="18" max="16384" width="14.42578125" style="67"/>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201</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217</v>
      </c>
      <c r="D9" s="116"/>
      <c r="E9" s="116"/>
      <c r="F9" s="116"/>
      <c r="G9" s="116"/>
      <c r="H9" s="116"/>
      <c r="I9" s="116"/>
      <c r="J9" s="117"/>
      <c r="K9" s="6"/>
      <c r="L9" s="6"/>
      <c r="M9" s="6"/>
      <c r="N9" s="6"/>
      <c r="O9" s="6"/>
      <c r="P9" s="6"/>
      <c r="Q9" s="6"/>
    </row>
    <row r="10" spans="1:17" x14ac:dyDescent="0.25">
      <c r="A10" s="111" t="s">
        <v>14</v>
      </c>
      <c r="B10" s="104"/>
      <c r="C10" s="115" t="s">
        <v>205</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209</v>
      </c>
      <c r="E13" s="11">
        <f t="shared" ref="E13:E60" si="0">SUM(C13,D13)</f>
        <v>209</v>
      </c>
      <c r="F13" s="8">
        <v>49</v>
      </c>
      <c r="G13" s="12" t="s">
        <v>21</v>
      </c>
      <c r="H13" s="37">
        <v>0</v>
      </c>
      <c r="I13" s="10">
        <v>209</v>
      </c>
      <c r="J13" s="8">
        <f t="shared" ref="J13:J60" si="1">SUM(H13,I13)</f>
        <v>209</v>
      </c>
      <c r="K13" s="2"/>
      <c r="L13" s="2"/>
      <c r="M13" s="7"/>
      <c r="N13" s="7"/>
      <c r="O13" s="2"/>
      <c r="P13" s="2"/>
      <c r="Q13" s="2"/>
    </row>
    <row r="14" spans="1:17" x14ac:dyDescent="0.25">
      <c r="A14" s="8">
        <f t="shared" ref="A14:A36" si="2">A13+1</f>
        <v>2</v>
      </c>
      <c r="B14" s="9" t="s">
        <v>22</v>
      </c>
      <c r="C14" s="37">
        <v>0</v>
      </c>
      <c r="D14" s="10">
        <v>209</v>
      </c>
      <c r="E14" s="11">
        <f t="shared" si="0"/>
        <v>209</v>
      </c>
      <c r="F14" s="8">
        <f t="shared" ref="F14:F36" si="3">F13+1</f>
        <v>50</v>
      </c>
      <c r="G14" s="12" t="s">
        <v>23</v>
      </c>
      <c r="H14" s="37">
        <v>0</v>
      </c>
      <c r="I14" s="10">
        <v>209</v>
      </c>
      <c r="J14" s="8">
        <f t="shared" si="1"/>
        <v>209</v>
      </c>
      <c r="K14" s="2"/>
      <c r="L14" s="2" t="s">
        <v>20</v>
      </c>
      <c r="M14" s="7">
        <f>AVERAGE(C13:C16)</f>
        <v>0</v>
      </c>
      <c r="N14" s="7">
        <f>AVERAGE(D13:D16)</f>
        <v>209</v>
      </c>
      <c r="O14" s="2"/>
      <c r="P14" s="2"/>
      <c r="Q14" s="2"/>
    </row>
    <row r="15" spans="1:17" x14ac:dyDescent="0.25">
      <c r="A15" s="8">
        <f t="shared" si="2"/>
        <v>3</v>
      </c>
      <c r="B15" s="9" t="s">
        <v>24</v>
      </c>
      <c r="C15" s="37">
        <v>0</v>
      </c>
      <c r="D15" s="10">
        <v>209</v>
      </c>
      <c r="E15" s="11">
        <f t="shared" si="0"/>
        <v>209</v>
      </c>
      <c r="F15" s="8">
        <f t="shared" si="3"/>
        <v>51</v>
      </c>
      <c r="G15" s="12" t="s">
        <v>25</v>
      </c>
      <c r="H15" s="37">
        <v>0</v>
      </c>
      <c r="I15" s="10">
        <v>209</v>
      </c>
      <c r="J15" s="8">
        <f t="shared" si="1"/>
        <v>209</v>
      </c>
      <c r="K15" s="2"/>
      <c r="L15" s="2" t="s">
        <v>28</v>
      </c>
      <c r="M15" s="7">
        <f>AVERAGE(C17:C20)</f>
        <v>0</v>
      </c>
      <c r="N15" s="7">
        <f>AVERAGE(D17:D20)</f>
        <v>209</v>
      </c>
      <c r="O15" s="2"/>
      <c r="P15" s="2"/>
      <c r="Q15" s="2"/>
    </row>
    <row r="16" spans="1:17" x14ac:dyDescent="0.25">
      <c r="A16" s="8">
        <f t="shared" si="2"/>
        <v>4</v>
      </c>
      <c r="B16" s="9" t="s">
        <v>26</v>
      </c>
      <c r="C16" s="37">
        <v>0</v>
      </c>
      <c r="D16" s="10">
        <v>209</v>
      </c>
      <c r="E16" s="11">
        <f t="shared" si="0"/>
        <v>209</v>
      </c>
      <c r="F16" s="8">
        <f t="shared" si="3"/>
        <v>52</v>
      </c>
      <c r="G16" s="12" t="s">
        <v>27</v>
      </c>
      <c r="H16" s="37">
        <v>0</v>
      </c>
      <c r="I16" s="10">
        <v>209</v>
      </c>
      <c r="J16" s="8">
        <f t="shared" si="1"/>
        <v>209</v>
      </c>
      <c r="K16" s="2"/>
      <c r="L16" s="2" t="s">
        <v>36</v>
      </c>
      <c r="M16" s="7">
        <f>AVERAGE(C21:C24)</f>
        <v>0</v>
      </c>
      <c r="N16" s="7">
        <f>AVERAGE(D21:D24)</f>
        <v>209</v>
      </c>
      <c r="O16" s="2"/>
      <c r="P16" s="2"/>
      <c r="Q16" s="2"/>
    </row>
    <row r="17" spans="1:17" x14ac:dyDescent="0.25">
      <c r="A17" s="8">
        <f t="shared" si="2"/>
        <v>5</v>
      </c>
      <c r="B17" s="9" t="s">
        <v>28</v>
      </c>
      <c r="C17" s="37">
        <v>0</v>
      </c>
      <c r="D17" s="10">
        <v>209</v>
      </c>
      <c r="E17" s="11">
        <f t="shared" si="0"/>
        <v>209</v>
      </c>
      <c r="F17" s="8">
        <f t="shared" si="3"/>
        <v>53</v>
      </c>
      <c r="G17" s="12" t="s">
        <v>29</v>
      </c>
      <c r="H17" s="37">
        <v>0</v>
      </c>
      <c r="I17" s="10">
        <v>209</v>
      </c>
      <c r="J17" s="8">
        <f t="shared" si="1"/>
        <v>209</v>
      </c>
      <c r="K17" s="2"/>
      <c r="L17" s="2" t="s">
        <v>44</v>
      </c>
      <c r="M17" s="7">
        <f>AVERAGE(C25:C28)</f>
        <v>0</v>
      </c>
      <c r="N17" s="7">
        <f>AVERAGE(D25:D28)</f>
        <v>209</v>
      </c>
      <c r="O17" s="2"/>
      <c r="P17" s="2"/>
      <c r="Q17" s="2"/>
    </row>
    <row r="18" spans="1:17" x14ac:dyDescent="0.25">
      <c r="A18" s="8">
        <f t="shared" si="2"/>
        <v>6</v>
      </c>
      <c r="B18" s="9" t="s">
        <v>30</v>
      </c>
      <c r="C18" s="37">
        <v>0</v>
      </c>
      <c r="D18" s="10">
        <v>209</v>
      </c>
      <c r="E18" s="11">
        <f t="shared" si="0"/>
        <v>209</v>
      </c>
      <c r="F18" s="8">
        <f t="shared" si="3"/>
        <v>54</v>
      </c>
      <c r="G18" s="12" t="s">
        <v>31</v>
      </c>
      <c r="H18" s="37">
        <v>0</v>
      </c>
      <c r="I18" s="10">
        <v>209</v>
      </c>
      <c r="J18" s="8">
        <f t="shared" si="1"/>
        <v>209</v>
      </c>
      <c r="K18" s="2"/>
      <c r="L18" s="2" t="s">
        <v>52</v>
      </c>
      <c r="M18" s="7">
        <f>AVERAGE(C29:C32)</f>
        <v>0</v>
      </c>
      <c r="N18" s="7">
        <f>AVERAGE(D29:D32)</f>
        <v>209</v>
      </c>
      <c r="O18" s="2"/>
      <c r="P18" s="2"/>
      <c r="Q18" s="2"/>
    </row>
    <row r="19" spans="1:17" x14ac:dyDescent="0.25">
      <c r="A19" s="8">
        <f t="shared" si="2"/>
        <v>7</v>
      </c>
      <c r="B19" s="9" t="s">
        <v>32</v>
      </c>
      <c r="C19" s="37">
        <v>0</v>
      </c>
      <c r="D19" s="10">
        <v>209</v>
      </c>
      <c r="E19" s="11">
        <f t="shared" si="0"/>
        <v>209</v>
      </c>
      <c r="F19" s="8">
        <f t="shared" si="3"/>
        <v>55</v>
      </c>
      <c r="G19" s="12" t="s">
        <v>33</v>
      </c>
      <c r="H19" s="37">
        <v>0</v>
      </c>
      <c r="I19" s="10">
        <v>209</v>
      </c>
      <c r="J19" s="8">
        <f t="shared" si="1"/>
        <v>209</v>
      </c>
      <c r="K19" s="2"/>
      <c r="L19" s="2" t="s">
        <v>60</v>
      </c>
      <c r="M19" s="7">
        <f>AVERAGE(C33:C36)</f>
        <v>0</v>
      </c>
      <c r="N19" s="7">
        <f>AVERAGE(D33:D36)</f>
        <v>209</v>
      </c>
      <c r="O19" s="2"/>
      <c r="P19" s="2"/>
      <c r="Q19" s="2"/>
    </row>
    <row r="20" spans="1:17" x14ac:dyDescent="0.25">
      <c r="A20" s="8">
        <f t="shared" si="2"/>
        <v>8</v>
      </c>
      <c r="B20" s="9" t="s">
        <v>34</v>
      </c>
      <c r="C20" s="37">
        <v>0</v>
      </c>
      <c r="D20" s="10">
        <v>209</v>
      </c>
      <c r="E20" s="11">
        <f t="shared" si="0"/>
        <v>209</v>
      </c>
      <c r="F20" s="8">
        <f t="shared" si="3"/>
        <v>56</v>
      </c>
      <c r="G20" s="12" t="s">
        <v>35</v>
      </c>
      <c r="H20" s="37">
        <v>0</v>
      </c>
      <c r="I20" s="10">
        <v>209</v>
      </c>
      <c r="J20" s="8">
        <f t="shared" si="1"/>
        <v>209</v>
      </c>
      <c r="K20" s="2"/>
      <c r="L20" s="2" t="s">
        <v>68</v>
      </c>
      <c r="M20" s="7">
        <f>AVERAGE(C37:C40)</f>
        <v>0</v>
      </c>
      <c r="N20" s="7">
        <f>AVERAGE(D37:D40)</f>
        <v>209</v>
      </c>
      <c r="O20" s="2"/>
      <c r="P20" s="2"/>
      <c r="Q20" s="2"/>
    </row>
    <row r="21" spans="1:17" ht="15.75" customHeight="1" x14ac:dyDescent="0.25">
      <c r="A21" s="8">
        <f t="shared" si="2"/>
        <v>9</v>
      </c>
      <c r="B21" s="9" t="s">
        <v>36</v>
      </c>
      <c r="C21" s="37">
        <v>0</v>
      </c>
      <c r="D21" s="10">
        <v>209</v>
      </c>
      <c r="E21" s="11">
        <f t="shared" si="0"/>
        <v>209</v>
      </c>
      <c r="F21" s="8">
        <f t="shared" si="3"/>
        <v>57</v>
      </c>
      <c r="G21" s="12" t="s">
        <v>37</v>
      </c>
      <c r="H21" s="37">
        <v>0</v>
      </c>
      <c r="I21" s="10">
        <v>209</v>
      </c>
      <c r="J21" s="8">
        <f t="shared" si="1"/>
        <v>209</v>
      </c>
      <c r="K21" s="2"/>
      <c r="L21" s="2" t="s">
        <v>76</v>
      </c>
      <c r="M21" s="7">
        <f>AVERAGE(C41:C44)</f>
        <v>0</v>
      </c>
      <c r="N21" s="7">
        <f>AVERAGE(D41:D44)</f>
        <v>209</v>
      </c>
      <c r="O21" s="2"/>
      <c r="P21" s="2"/>
      <c r="Q21" s="2"/>
    </row>
    <row r="22" spans="1:17" ht="15.75" customHeight="1" x14ac:dyDescent="0.25">
      <c r="A22" s="8">
        <f t="shared" si="2"/>
        <v>10</v>
      </c>
      <c r="B22" s="9" t="s">
        <v>38</v>
      </c>
      <c r="C22" s="37">
        <v>0</v>
      </c>
      <c r="D22" s="10">
        <v>209</v>
      </c>
      <c r="E22" s="11">
        <f t="shared" si="0"/>
        <v>209</v>
      </c>
      <c r="F22" s="8">
        <f t="shared" si="3"/>
        <v>58</v>
      </c>
      <c r="G22" s="12" t="s">
        <v>39</v>
      </c>
      <c r="H22" s="37">
        <v>0</v>
      </c>
      <c r="I22" s="10">
        <v>209</v>
      </c>
      <c r="J22" s="8">
        <f t="shared" si="1"/>
        <v>209</v>
      </c>
      <c r="K22" s="2"/>
      <c r="L22" s="2" t="s">
        <v>84</v>
      </c>
      <c r="M22" s="7">
        <f>AVERAGE(C45:C48)</f>
        <v>0</v>
      </c>
      <c r="N22" s="7">
        <f>AVERAGE(D45:D48)</f>
        <v>209</v>
      </c>
      <c r="O22" s="2"/>
      <c r="P22" s="2"/>
      <c r="Q22" s="2"/>
    </row>
    <row r="23" spans="1:17" ht="15.75" customHeight="1" x14ac:dyDescent="0.25">
      <c r="A23" s="8">
        <f t="shared" si="2"/>
        <v>11</v>
      </c>
      <c r="B23" s="9" t="s">
        <v>40</v>
      </c>
      <c r="C23" s="37">
        <v>0</v>
      </c>
      <c r="D23" s="10">
        <v>209</v>
      </c>
      <c r="E23" s="11">
        <f t="shared" si="0"/>
        <v>209</v>
      </c>
      <c r="F23" s="8">
        <f t="shared" si="3"/>
        <v>59</v>
      </c>
      <c r="G23" s="12" t="s">
        <v>41</v>
      </c>
      <c r="H23" s="37">
        <v>0</v>
      </c>
      <c r="I23" s="10">
        <v>209</v>
      </c>
      <c r="J23" s="8">
        <f t="shared" si="1"/>
        <v>209</v>
      </c>
      <c r="K23" s="2"/>
      <c r="L23" s="2" t="s">
        <v>92</v>
      </c>
      <c r="M23" s="7">
        <f>AVERAGE(C49:C52)</f>
        <v>0</v>
      </c>
      <c r="N23" s="7">
        <f>AVERAGE(D49:D52)</f>
        <v>209</v>
      </c>
      <c r="O23" s="2"/>
      <c r="P23" s="2"/>
      <c r="Q23" s="2"/>
    </row>
    <row r="24" spans="1:17" ht="15.75" customHeight="1" x14ac:dyDescent="0.25">
      <c r="A24" s="8">
        <f t="shared" si="2"/>
        <v>12</v>
      </c>
      <c r="B24" s="9" t="s">
        <v>42</v>
      </c>
      <c r="C24" s="37">
        <v>0</v>
      </c>
      <c r="D24" s="10">
        <v>209</v>
      </c>
      <c r="E24" s="11">
        <f t="shared" si="0"/>
        <v>209</v>
      </c>
      <c r="F24" s="8">
        <f t="shared" si="3"/>
        <v>60</v>
      </c>
      <c r="G24" s="12" t="s">
        <v>43</v>
      </c>
      <c r="H24" s="37">
        <v>0</v>
      </c>
      <c r="I24" s="10">
        <v>209</v>
      </c>
      <c r="J24" s="8">
        <f t="shared" si="1"/>
        <v>209</v>
      </c>
      <c r="K24" s="2"/>
      <c r="L24" s="13" t="s">
        <v>100</v>
      </c>
      <c r="M24" s="7">
        <f>AVERAGE(C53:C56)</f>
        <v>0</v>
      </c>
      <c r="N24" s="7">
        <f>AVERAGE(D53:D56)</f>
        <v>209</v>
      </c>
      <c r="O24" s="2"/>
      <c r="P24" s="2"/>
      <c r="Q24" s="2"/>
    </row>
    <row r="25" spans="1:17" ht="15.75" customHeight="1" x14ac:dyDescent="0.25">
      <c r="A25" s="8">
        <f t="shared" si="2"/>
        <v>13</v>
      </c>
      <c r="B25" s="9" t="s">
        <v>44</v>
      </c>
      <c r="C25" s="37">
        <v>0</v>
      </c>
      <c r="D25" s="10">
        <v>209</v>
      </c>
      <c r="E25" s="11">
        <f t="shared" si="0"/>
        <v>209</v>
      </c>
      <c r="F25" s="8">
        <f t="shared" si="3"/>
        <v>61</v>
      </c>
      <c r="G25" s="12" t="s">
        <v>45</v>
      </c>
      <c r="H25" s="37">
        <v>0</v>
      </c>
      <c r="I25" s="10">
        <v>209</v>
      </c>
      <c r="J25" s="8">
        <f t="shared" si="1"/>
        <v>209</v>
      </c>
      <c r="K25" s="2"/>
      <c r="L25" s="16" t="s">
        <v>108</v>
      </c>
      <c r="M25" s="7">
        <f>AVERAGE(C57:C60)</f>
        <v>0</v>
      </c>
      <c r="N25" s="7">
        <f>AVERAGE(D57:D60)</f>
        <v>209</v>
      </c>
      <c r="O25" s="2"/>
      <c r="P25" s="2"/>
      <c r="Q25" s="2"/>
    </row>
    <row r="26" spans="1:17" ht="15.75" customHeight="1" x14ac:dyDescent="0.25">
      <c r="A26" s="8">
        <f t="shared" si="2"/>
        <v>14</v>
      </c>
      <c r="B26" s="9" t="s">
        <v>46</v>
      </c>
      <c r="C26" s="37">
        <v>0</v>
      </c>
      <c r="D26" s="10">
        <v>209</v>
      </c>
      <c r="E26" s="11">
        <f t="shared" si="0"/>
        <v>209</v>
      </c>
      <c r="F26" s="8">
        <f t="shared" si="3"/>
        <v>62</v>
      </c>
      <c r="G26" s="12" t="s">
        <v>47</v>
      </c>
      <c r="H26" s="37">
        <v>0</v>
      </c>
      <c r="I26" s="10">
        <v>209</v>
      </c>
      <c r="J26" s="8">
        <f t="shared" si="1"/>
        <v>209</v>
      </c>
      <c r="K26" s="2"/>
      <c r="L26" s="16" t="s">
        <v>21</v>
      </c>
      <c r="M26" s="7">
        <f>AVERAGE(H13:H16)</f>
        <v>0</v>
      </c>
      <c r="N26" s="7">
        <f>AVERAGE(I13:I16)</f>
        <v>209</v>
      </c>
      <c r="O26" s="2"/>
      <c r="P26" s="2"/>
      <c r="Q26" s="2"/>
    </row>
    <row r="27" spans="1:17" ht="15.75" customHeight="1" x14ac:dyDescent="0.25">
      <c r="A27" s="8">
        <f t="shared" si="2"/>
        <v>15</v>
      </c>
      <c r="B27" s="9" t="s">
        <v>48</v>
      </c>
      <c r="C27" s="37">
        <v>0</v>
      </c>
      <c r="D27" s="10">
        <v>209</v>
      </c>
      <c r="E27" s="11">
        <f t="shared" si="0"/>
        <v>209</v>
      </c>
      <c r="F27" s="8">
        <f t="shared" si="3"/>
        <v>63</v>
      </c>
      <c r="G27" s="12" t="s">
        <v>49</v>
      </c>
      <c r="H27" s="37">
        <v>0</v>
      </c>
      <c r="I27" s="10">
        <v>209</v>
      </c>
      <c r="J27" s="8">
        <f t="shared" si="1"/>
        <v>209</v>
      </c>
      <c r="K27" s="2"/>
      <c r="L27" s="24" t="s">
        <v>29</v>
      </c>
      <c r="M27" s="7">
        <f>AVERAGE(H17:H20)</f>
        <v>0</v>
      </c>
      <c r="N27" s="7">
        <f>AVERAGE(I17:I20)</f>
        <v>209</v>
      </c>
      <c r="O27" s="2"/>
      <c r="P27" s="2"/>
      <c r="Q27" s="2"/>
    </row>
    <row r="28" spans="1:17" ht="15.75" customHeight="1" x14ac:dyDescent="0.25">
      <c r="A28" s="8">
        <f t="shared" si="2"/>
        <v>16</v>
      </c>
      <c r="B28" s="9" t="s">
        <v>50</v>
      </c>
      <c r="C28" s="37">
        <v>0</v>
      </c>
      <c r="D28" s="10">
        <v>209</v>
      </c>
      <c r="E28" s="11">
        <f t="shared" si="0"/>
        <v>209</v>
      </c>
      <c r="F28" s="8">
        <f t="shared" si="3"/>
        <v>64</v>
      </c>
      <c r="G28" s="12" t="s">
        <v>51</v>
      </c>
      <c r="H28" s="37">
        <v>0</v>
      </c>
      <c r="I28" s="10">
        <v>209</v>
      </c>
      <c r="J28" s="8">
        <f t="shared" si="1"/>
        <v>209</v>
      </c>
      <c r="K28" s="2"/>
      <c r="L28" s="2" t="s">
        <v>37</v>
      </c>
      <c r="M28" s="7">
        <f>AVERAGE(H21:H24)</f>
        <v>0</v>
      </c>
      <c r="N28" s="7">
        <f>AVERAGE(I21:I24)</f>
        <v>209</v>
      </c>
      <c r="O28" s="2"/>
      <c r="P28" s="2"/>
      <c r="Q28" s="2"/>
    </row>
    <row r="29" spans="1:17" ht="15.75" customHeight="1" x14ac:dyDescent="0.25">
      <c r="A29" s="8">
        <f t="shared" si="2"/>
        <v>17</v>
      </c>
      <c r="B29" s="9" t="s">
        <v>52</v>
      </c>
      <c r="C29" s="37">
        <v>0</v>
      </c>
      <c r="D29" s="10">
        <v>209</v>
      </c>
      <c r="E29" s="11">
        <f t="shared" si="0"/>
        <v>209</v>
      </c>
      <c r="F29" s="8">
        <f t="shared" si="3"/>
        <v>65</v>
      </c>
      <c r="G29" s="12" t="s">
        <v>53</v>
      </c>
      <c r="H29" s="37">
        <v>0</v>
      </c>
      <c r="I29" s="10">
        <v>209</v>
      </c>
      <c r="J29" s="8">
        <f t="shared" si="1"/>
        <v>209</v>
      </c>
      <c r="K29" s="2"/>
      <c r="L29" s="2" t="s">
        <v>45</v>
      </c>
      <c r="M29" s="7">
        <f>AVERAGE(H25:H28)</f>
        <v>0</v>
      </c>
      <c r="N29" s="7">
        <f>AVERAGE(I25:I28)</f>
        <v>209</v>
      </c>
      <c r="O29" s="2"/>
      <c r="P29" s="2"/>
      <c r="Q29" s="2"/>
    </row>
    <row r="30" spans="1:17" ht="15.75" customHeight="1" x14ac:dyDescent="0.25">
      <c r="A30" s="8">
        <f t="shared" si="2"/>
        <v>18</v>
      </c>
      <c r="B30" s="9" t="s">
        <v>54</v>
      </c>
      <c r="C30" s="37">
        <v>0</v>
      </c>
      <c r="D30" s="10">
        <v>209</v>
      </c>
      <c r="E30" s="11">
        <f t="shared" si="0"/>
        <v>209</v>
      </c>
      <c r="F30" s="8">
        <f t="shared" si="3"/>
        <v>66</v>
      </c>
      <c r="G30" s="12" t="s">
        <v>55</v>
      </c>
      <c r="H30" s="37">
        <v>0</v>
      </c>
      <c r="I30" s="10">
        <v>209</v>
      </c>
      <c r="J30" s="8">
        <f t="shared" si="1"/>
        <v>209</v>
      </c>
      <c r="K30" s="2"/>
      <c r="L30" s="2" t="s">
        <v>53</v>
      </c>
      <c r="M30" s="7">
        <f>AVERAGE(H29:H32)</f>
        <v>0</v>
      </c>
      <c r="N30" s="7">
        <f>AVERAGE(I29:I32)</f>
        <v>209</v>
      </c>
      <c r="O30" s="2"/>
      <c r="P30" s="2"/>
      <c r="Q30" s="2"/>
    </row>
    <row r="31" spans="1:17" ht="15.75" customHeight="1" x14ac:dyDescent="0.25">
      <c r="A31" s="8">
        <f t="shared" si="2"/>
        <v>19</v>
      </c>
      <c r="B31" s="9" t="s">
        <v>56</v>
      </c>
      <c r="C31" s="37">
        <v>0</v>
      </c>
      <c r="D31" s="10">
        <v>209</v>
      </c>
      <c r="E31" s="11">
        <f t="shared" si="0"/>
        <v>209</v>
      </c>
      <c r="F31" s="8">
        <f t="shared" si="3"/>
        <v>67</v>
      </c>
      <c r="G31" s="12" t="s">
        <v>57</v>
      </c>
      <c r="H31" s="37">
        <v>0</v>
      </c>
      <c r="I31" s="10">
        <v>209</v>
      </c>
      <c r="J31" s="8">
        <f t="shared" si="1"/>
        <v>209</v>
      </c>
      <c r="K31" s="2"/>
      <c r="L31" s="2" t="s">
        <v>61</v>
      </c>
      <c r="M31" s="7">
        <f>AVERAGE(H33:H36)</f>
        <v>0</v>
      </c>
      <c r="N31" s="7">
        <f>AVERAGE(I33:I36)</f>
        <v>209</v>
      </c>
      <c r="O31" s="2"/>
      <c r="P31" s="2"/>
      <c r="Q31" s="2"/>
    </row>
    <row r="32" spans="1:17" ht="15.75" customHeight="1" x14ac:dyDescent="0.25">
      <c r="A32" s="8">
        <f t="shared" si="2"/>
        <v>20</v>
      </c>
      <c r="B32" s="9" t="s">
        <v>58</v>
      </c>
      <c r="C32" s="37">
        <v>0</v>
      </c>
      <c r="D32" s="10">
        <v>209</v>
      </c>
      <c r="E32" s="11">
        <f t="shared" si="0"/>
        <v>209</v>
      </c>
      <c r="F32" s="8">
        <f t="shared" si="3"/>
        <v>68</v>
      </c>
      <c r="G32" s="12" t="s">
        <v>59</v>
      </c>
      <c r="H32" s="37">
        <v>0</v>
      </c>
      <c r="I32" s="10">
        <v>209</v>
      </c>
      <c r="J32" s="8">
        <f t="shared" si="1"/>
        <v>209</v>
      </c>
      <c r="K32" s="2"/>
      <c r="L32" s="2" t="s">
        <v>69</v>
      </c>
      <c r="M32" s="7">
        <f>AVERAGE(H37:H40)</f>
        <v>0</v>
      </c>
      <c r="N32" s="7">
        <f>AVERAGE(I37:I40)</f>
        <v>209</v>
      </c>
      <c r="O32" s="2"/>
      <c r="P32" s="2"/>
      <c r="Q32" s="2"/>
    </row>
    <row r="33" spans="1:17" ht="15.75" customHeight="1" x14ac:dyDescent="0.25">
      <c r="A33" s="8">
        <f t="shared" si="2"/>
        <v>21</v>
      </c>
      <c r="B33" s="9" t="s">
        <v>60</v>
      </c>
      <c r="C33" s="37">
        <v>0</v>
      </c>
      <c r="D33" s="10">
        <v>209</v>
      </c>
      <c r="E33" s="11">
        <f t="shared" si="0"/>
        <v>209</v>
      </c>
      <c r="F33" s="8">
        <f t="shared" si="3"/>
        <v>69</v>
      </c>
      <c r="G33" s="12" t="s">
        <v>61</v>
      </c>
      <c r="H33" s="37">
        <v>0</v>
      </c>
      <c r="I33" s="10">
        <v>209</v>
      </c>
      <c r="J33" s="8">
        <f t="shared" si="1"/>
        <v>209</v>
      </c>
      <c r="K33" s="2"/>
      <c r="L33" s="2" t="s">
        <v>77</v>
      </c>
      <c r="M33" s="7">
        <f>AVERAGE(H41:H44)</f>
        <v>0</v>
      </c>
      <c r="N33" s="7">
        <f>AVERAGE(I41:I44)</f>
        <v>209</v>
      </c>
      <c r="O33" s="2"/>
      <c r="P33" s="2"/>
      <c r="Q33" s="2"/>
    </row>
    <row r="34" spans="1:17" ht="15.75" customHeight="1" x14ac:dyDescent="0.25">
      <c r="A34" s="8">
        <f t="shared" si="2"/>
        <v>22</v>
      </c>
      <c r="B34" s="9" t="s">
        <v>62</v>
      </c>
      <c r="C34" s="37">
        <v>0</v>
      </c>
      <c r="D34" s="10">
        <v>209</v>
      </c>
      <c r="E34" s="11">
        <f t="shared" si="0"/>
        <v>209</v>
      </c>
      <c r="F34" s="8">
        <f t="shared" si="3"/>
        <v>70</v>
      </c>
      <c r="G34" s="12" t="s">
        <v>63</v>
      </c>
      <c r="H34" s="37">
        <v>0</v>
      </c>
      <c r="I34" s="10">
        <v>209</v>
      </c>
      <c r="J34" s="8">
        <f t="shared" si="1"/>
        <v>209</v>
      </c>
      <c r="K34" s="2"/>
      <c r="L34" s="2" t="s">
        <v>85</v>
      </c>
      <c r="M34" s="7">
        <f>AVERAGE(H45:H48)</f>
        <v>0</v>
      </c>
      <c r="N34" s="7">
        <f>AVERAGE(I45:I48)</f>
        <v>209</v>
      </c>
      <c r="O34" s="2"/>
      <c r="P34" s="2"/>
      <c r="Q34" s="2"/>
    </row>
    <row r="35" spans="1:17" ht="15.75" customHeight="1" x14ac:dyDescent="0.25">
      <c r="A35" s="8">
        <f t="shared" si="2"/>
        <v>23</v>
      </c>
      <c r="B35" s="9" t="s">
        <v>64</v>
      </c>
      <c r="C35" s="37">
        <v>0</v>
      </c>
      <c r="D35" s="10">
        <v>209</v>
      </c>
      <c r="E35" s="11">
        <f t="shared" si="0"/>
        <v>209</v>
      </c>
      <c r="F35" s="8">
        <f t="shared" si="3"/>
        <v>71</v>
      </c>
      <c r="G35" s="12" t="s">
        <v>65</v>
      </c>
      <c r="H35" s="37">
        <v>0</v>
      </c>
      <c r="I35" s="10">
        <v>209</v>
      </c>
      <c r="J35" s="8">
        <f t="shared" si="1"/>
        <v>209</v>
      </c>
      <c r="K35" s="2"/>
      <c r="L35" s="2" t="s">
        <v>93</v>
      </c>
      <c r="M35" s="7">
        <f>AVERAGE(H49:H52)</f>
        <v>0</v>
      </c>
      <c r="N35" s="7">
        <f>AVERAGE(I49:I52)</f>
        <v>209</v>
      </c>
      <c r="O35" s="2"/>
      <c r="P35" s="2"/>
      <c r="Q35" s="2"/>
    </row>
    <row r="36" spans="1:17" ht="15.75" customHeight="1" x14ac:dyDescent="0.25">
      <c r="A36" s="8">
        <f t="shared" si="2"/>
        <v>24</v>
      </c>
      <c r="B36" s="9" t="s">
        <v>66</v>
      </c>
      <c r="C36" s="37">
        <v>0</v>
      </c>
      <c r="D36" s="10">
        <v>209</v>
      </c>
      <c r="E36" s="11">
        <f t="shared" si="0"/>
        <v>209</v>
      </c>
      <c r="F36" s="8">
        <f t="shared" si="3"/>
        <v>72</v>
      </c>
      <c r="G36" s="12" t="s">
        <v>67</v>
      </c>
      <c r="H36" s="37">
        <v>0</v>
      </c>
      <c r="I36" s="10">
        <v>209</v>
      </c>
      <c r="J36" s="8">
        <f t="shared" si="1"/>
        <v>209</v>
      </c>
      <c r="K36" s="2"/>
      <c r="L36" s="101" t="s">
        <v>101</v>
      </c>
      <c r="M36" s="7">
        <f>AVERAGE(H53:H56)</f>
        <v>0</v>
      </c>
      <c r="N36" s="7">
        <f>AVERAGE(I53:I56)</f>
        <v>209</v>
      </c>
      <c r="O36" s="2"/>
      <c r="P36" s="2"/>
      <c r="Q36" s="2"/>
    </row>
    <row r="37" spans="1:17" ht="15.75" customHeight="1" x14ac:dyDescent="0.25">
      <c r="A37" s="8">
        <v>25</v>
      </c>
      <c r="B37" s="9" t="s">
        <v>68</v>
      </c>
      <c r="C37" s="37">
        <v>0</v>
      </c>
      <c r="D37" s="10">
        <v>209</v>
      </c>
      <c r="E37" s="11">
        <f t="shared" si="0"/>
        <v>209</v>
      </c>
      <c r="F37" s="8">
        <v>73</v>
      </c>
      <c r="G37" s="12" t="s">
        <v>69</v>
      </c>
      <c r="H37" s="37">
        <v>0</v>
      </c>
      <c r="I37" s="10">
        <v>209</v>
      </c>
      <c r="J37" s="8">
        <f t="shared" si="1"/>
        <v>209</v>
      </c>
      <c r="K37" s="2"/>
      <c r="L37" s="101" t="s">
        <v>109</v>
      </c>
      <c r="M37" s="7">
        <f>AVERAGE(H57:H60)</f>
        <v>0</v>
      </c>
      <c r="N37" s="7">
        <f>AVERAGE(I57:I60)</f>
        <v>209</v>
      </c>
      <c r="O37" s="2"/>
      <c r="P37" s="2"/>
      <c r="Q37" s="2"/>
    </row>
    <row r="38" spans="1:17" ht="15.75" customHeight="1" x14ac:dyDescent="0.25">
      <c r="A38" s="8">
        <f t="shared" ref="A38:A60" si="4">A37+1</f>
        <v>26</v>
      </c>
      <c r="B38" s="9" t="s">
        <v>70</v>
      </c>
      <c r="C38" s="37">
        <v>0</v>
      </c>
      <c r="D38" s="10">
        <v>209</v>
      </c>
      <c r="E38" s="8">
        <f t="shared" si="0"/>
        <v>209</v>
      </c>
      <c r="F38" s="8">
        <f t="shared" ref="F38:F60" si="5">F37+1</f>
        <v>74</v>
      </c>
      <c r="G38" s="12" t="s">
        <v>71</v>
      </c>
      <c r="H38" s="37">
        <v>0</v>
      </c>
      <c r="I38" s="10">
        <v>209</v>
      </c>
      <c r="J38" s="8">
        <f t="shared" si="1"/>
        <v>209</v>
      </c>
      <c r="K38" s="2"/>
      <c r="L38" s="101" t="s">
        <v>302</v>
      </c>
      <c r="M38" s="101">
        <f>AVERAGE(M14:M37)</f>
        <v>0</v>
      </c>
      <c r="N38" s="101">
        <f>AVERAGE(N14:N37)</f>
        <v>209</v>
      </c>
      <c r="O38" s="2"/>
      <c r="P38" s="2"/>
      <c r="Q38" s="2"/>
    </row>
    <row r="39" spans="1:17" ht="15.75" customHeight="1" x14ac:dyDescent="0.25">
      <c r="A39" s="8">
        <f t="shared" si="4"/>
        <v>27</v>
      </c>
      <c r="B39" s="9" t="s">
        <v>72</v>
      </c>
      <c r="C39" s="37">
        <v>0</v>
      </c>
      <c r="D39" s="10">
        <v>209</v>
      </c>
      <c r="E39" s="8">
        <f t="shared" si="0"/>
        <v>209</v>
      </c>
      <c r="F39" s="8">
        <f t="shared" si="5"/>
        <v>75</v>
      </c>
      <c r="G39" s="12" t="s">
        <v>73</v>
      </c>
      <c r="H39" s="37">
        <v>0</v>
      </c>
      <c r="I39" s="10">
        <v>209</v>
      </c>
      <c r="J39" s="8">
        <f t="shared" si="1"/>
        <v>209</v>
      </c>
      <c r="K39" s="2"/>
      <c r="L39" s="2"/>
      <c r="M39" s="2"/>
      <c r="N39" s="2"/>
      <c r="O39" s="2"/>
      <c r="P39" s="2"/>
      <c r="Q39" s="2"/>
    </row>
    <row r="40" spans="1:17" ht="15.75" customHeight="1" x14ac:dyDescent="0.25">
      <c r="A40" s="8">
        <f t="shared" si="4"/>
        <v>28</v>
      </c>
      <c r="B40" s="9" t="s">
        <v>74</v>
      </c>
      <c r="C40" s="37">
        <v>0</v>
      </c>
      <c r="D40" s="10">
        <v>209</v>
      </c>
      <c r="E40" s="8">
        <f t="shared" si="0"/>
        <v>209</v>
      </c>
      <c r="F40" s="8">
        <f t="shared" si="5"/>
        <v>76</v>
      </c>
      <c r="G40" s="12" t="s">
        <v>75</v>
      </c>
      <c r="H40" s="37">
        <v>0</v>
      </c>
      <c r="I40" s="10">
        <v>209</v>
      </c>
      <c r="J40" s="8">
        <f t="shared" si="1"/>
        <v>209</v>
      </c>
      <c r="K40" s="2"/>
      <c r="L40" s="2"/>
      <c r="M40" s="2"/>
      <c r="N40" s="2"/>
      <c r="O40" s="2"/>
      <c r="P40" s="2"/>
      <c r="Q40" s="2"/>
    </row>
    <row r="41" spans="1:17" ht="15.75" customHeight="1" x14ac:dyDescent="0.25">
      <c r="A41" s="8">
        <f t="shared" si="4"/>
        <v>29</v>
      </c>
      <c r="B41" s="9" t="s">
        <v>76</v>
      </c>
      <c r="C41" s="37">
        <v>0</v>
      </c>
      <c r="D41" s="10">
        <v>209</v>
      </c>
      <c r="E41" s="8">
        <f t="shared" si="0"/>
        <v>209</v>
      </c>
      <c r="F41" s="8">
        <f t="shared" si="5"/>
        <v>77</v>
      </c>
      <c r="G41" s="12" t="s">
        <v>77</v>
      </c>
      <c r="H41" s="37">
        <v>0</v>
      </c>
      <c r="I41" s="10">
        <v>209</v>
      </c>
      <c r="J41" s="8">
        <f t="shared" si="1"/>
        <v>209</v>
      </c>
      <c r="K41" s="2"/>
      <c r="L41" s="2"/>
      <c r="M41" s="2"/>
      <c r="N41" s="2"/>
      <c r="O41" s="2"/>
      <c r="P41" s="2"/>
      <c r="Q41" s="2"/>
    </row>
    <row r="42" spans="1:17" ht="15.75" customHeight="1" x14ac:dyDescent="0.25">
      <c r="A42" s="8">
        <f t="shared" si="4"/>
        <v>30</v>
      </c>
      <c r="B42" s="9" t="s">
        <v>78</v>
      </c>
      <c r="C42" s="37">
        <v>0</v>
      </c>
      <c r="D42" s="10">
        <v>209</v>
      </c>
      <c r="E42" s="8">
        <f t="shared" si="0"/>
        <v>209</v>
      </c>
      <c r="F42" s="8">
        <f t="shared" si="5"/>
        <v>78</v>
      </c>
      <c r="G42" s="12" t="s">
        <v>79</v>
      </c>
      <c r="H42" s="37">
        <v>0</v>
      </c>
      <c r="I42" s="10">
        <v>209</v>
      </c>
      <c r="J42" s="8">
        <f t="shared" si="1"/>
        <v>209</v>
      </c>
      <c r="K42" s="2"/>
      <c r="L42" s="2"/>
      <c r="M42" s="2"/>
      <c r="N42" s="2"/>
      <c r="O42" s="2"/>
      <c r="P42" s="2"/>
      <c r="Q42" s="2"/>
    </row>
    <row r="43" spans="1:17" ht="15.75" customHeight="1" x14ac:dyDescent="0.25">
      <c r="A43" s="8">
        <f t="shared" si="4"/>
        <v>31</v>
      </c>
      <c r="B43" s="9" t="s">
        <v>80</v>
      </c>
      <c r="C43" s="37">
        <v>0</v>
      </c>
      <c r="D43" s="10">
        <v>209</v>
      </c>
      <c r="E43" s="8">
        <f t="shared" si="0"/>
        <v>209</v>
      </c>
      <c r="F43" s="8">
        <f t="shared" si="5"/>
        <v>79</v>
      </c>
      <c r="G43" s="12" t="s">
        <v>81</v>
      </c>
      <c r="H43" s="37">
        <v>0</v>
      </c>
      <c r="I43" s="10">
        <v>209</v>
      </c>
      <c r="J43" s="8">
        <f t="shared" si="1"/>
        <v>209</v>
      </c>
      <c r="K43" s="2"/>
      <c r="L43" s="2"/>
      <c r="M43" s="2"/>
      <c r="N43" s="2"/>
      <c r="O43" s="2"/>
      <c r="P43" s="2"/>
      <c r="Q43" s="2"/>
    </row>
    <row r="44" spans="1:17" ht="15.75" customHeight="1" x14ac:dyDescent="0.25">
      <c r="A44" s="8">
        <f t="shared" si="4"/>
        <v>32</v>
      </c>
      <c r="B44" s="9" t="s">
        <v>82</v>
      </c>
      <c r="C44" s="37">
        <v>0</v>
      </c>
      <c r="D44" s="10">
        <v>209</v>
      </c>
      <c r="E44" s="8">
        <f t="shared" si="0"/>
        <v>209</v>
      </c>
      <c r="F44" s="8">
        <f t="shared" si="5"/>
        <v>80</v>
      </c>
      <c r="G44" s="12" t="s">
        <v>83</v>
      </c>
      <c r="H44" s="37">
        <v>0</v>
      </c>
      <c r="I44" s="10">
        <v>209</v>
      </c>
      <c r="J44" s="8">
        <f t="shared" si="1"/>
        <v>209</v>
      </c>
      <c r="K44" s="2"/>
      <c r="L44" s="2"/>
      <c r="M44" s="2"/>
      <c r="N44" s="2"/>
      <c r="O44" s="2"/>
      <c r="P44" s="2"/>
      <c r="Q44" s="2"/>
    </row>
    <row r="45" spans="1:17" ht="15.75" customHeight="1" x14ac:dyDescent="0.25">
      <c r="A45" s="8">
        <f t="shared" si="4"/>
        <v>33</v>
      </c>
      <c r="B45" s="9" t="s">
        <v>84</v>
      </c>
      <c r="C45" s="37">
        <v>0</v>
      </c>
      <c r="D45" s="10">
        <v>209</v>
      </c>
      <c r="E45" s="8">
        <f t="shared" si="0"/>
        <v>209</v>
      </c>
      <c r="F45" s="8">
        <f t="shared" si="5"/>
        <v>81</v>
      </c>
      <c r="G45" s="12" t="s">
        <v>85</v>
      </c>
      <c r="H45" s="37">
        <v>0</v>
      </c>
      <c r="I45" s="10">
        <v>209</v>
      </c>
      <c r="J45" s="8">
        <f t="shared" si="1"/>
        <v>209</v>
      </c>
      <c r="K45" s="2"/>
      <c r="L45" s="2"/>
      <c r="M45" s="2"/>
      <c r="N45" s="2"/>
      <c r="O45" s="2"/>
      <c r="P45" s="2"/>
      <c r="Q45" s="2"/>
    </row>
    <row r="46" spans="1:17" ht="15.75" customHeight="1" x14ac:dyDescent="0.25">
      <c r="A46" s="8">
        <f t="shared" si="4"/>
        <v>34</v>
      </c>
      <c r="B46" s="9" t="s">
        <v>86</v>
      </c>
      <c r="C46" s="37">
        <v>0</v>
      </c>
      <c r="D46" s="10">
        <v>209</v>
      </c>
      <c r="E46" s="8">
        <f t="shared" si="0"/>
        <v>209</v>
      </c>
      <c r="F46" s="8">
        <f t="shared" si="5"/>
        <v>82</v>
      </c>
      <c r="G46" s="12" t="s">
        <v>87</v>
      </c>
      <c r="H46" s="37">
        <v>0</v>
      </c>
      <c r="I46" s="10">
        <v>209</v>
      </c>
      <c r="J46" s="8">
        <f t="shared" si="1"/>
        <v>209</v>
      </c>
      <c r="K46" s="2"/>
      <c r="L46" s="2"/>
      <c r="M46" s="2"/>
      <c r="N46" s="2"/>
      <c r="O46" s="2"/>
      <c r="P46" s="2"/>
      <c r="Q46" s="2"/>
    </row>
    <row r="47" spans="1:17" ht="15.75" customHeight="1" x14ac:dyDescent="0.25">
      <c r="A47" s="8">
        <f t="shared" si="4"/>
        <v>35</v>
      </c>
      <c r="B47" s="9" t="s">
        <v>88</v>
      </c>
      <c r="C47" s="37">
        <v>0</v>
      </c>
      <c r="D47" s="10">
        <v>209</v>
      </c>
      <c r="E47" s="8">
        <f t="shared" si="0"/>
        <v>209</v>
      </c>
      <c r="F47" s="8">
        <f t="shared" si="5"/>
        <v>83</v>
      </c>
      <c r="G47" s="12" t="s">
        <v>89</v>
      </c>
      <c r="H47" s="37">
        <v>0</v>
      </c>
      <c r="I47" s="10">
        <v>209</v>
      </c>
      <c r="J47" s="8">
        <f t="shared" si="1"/>
        <v>209</v>
      </c>
      <c r="K47" s="2"/>
      <c r="L47" s="2"/>
      <c r="M47" s="2"/>
      <c r="N47" s="2"/>
      <c r="O47" s="2"/>
      <c r="P47" s="2"/>
      <c r="Q47" s="2"/>
    </row>
    <row r="48" spans="1:17" ht="15.75" customHeight="1" x14ac:dyDescent="0.25">
      <c r="A48" s="8">
        <f t="shared" si="4"/>
        <v>36</v>
      </c>
      <c r="B48" s="9" t="s">
        <v>90</v>
      </c>
      <c r="C48" s="37">
        <v>0</v>
      </c>
      <c r="D48" s="10">
        <v>209</v>
      </c>
      <c r="E48" s="8">
        <f t="shared" si="0"/>
        <v>209</v>
      </c>
      <c r="F48" s="8">
        <f t="shared" si="5"/>
        <v>84</v>
      </c>
      <c r="G48" s="12" t="s">
        <v>91</v>
      </c>
      <c r="H48" s="37">
        <v>0</v>
      </c>
      <c r="I48" s="10">
        <v>209</v>
      </c>
      <c r="J48" s="8">
        <f t="shared" si="1"/>
        <v>209</v>
      </c>
      <c r="K48" s="2"/>
      <c r="L48" s="2"/>
      <c r="M48" s="2"/>
      <c r="N48" s="2"/>
      <c r="O48" s="2"/>
      <c r="P48" s="2"/>
      <c r="Q48" s="2"/>
    </row>
    <row r="49" spans="1:17" ht="15.75" customHeight="1" x14ac:dyDescent="0.25">
      <c r="A49" s="8">
        <f t="shared" si="4"/>
        <v>37</v>
      </c>
      <c r="B49" s="9" t="s">
        <v>92</v>
      </c>
      <c r="C49" s="37">
        <v>0</v>
      </c>
      <c r="D49" s="10">
        <v>209</v>
      </c>
      <c r="E49" s="8">
        <f t="shared" si="0"/>
        <v>209</v>
      </c>
      <c r="F49" s="8">
        <f t="shared" si="5"/>
        <v>85</v>
      </c>
      <c r="G49" s="12" t="s">
        <v>93</v>
      </c>
      <c r="H49" s="37">
        <v>0</v>
      </c>
      <c r="I49" s="10">
        <v>209</v>
      </c>
      <c r="J49" s="8">
        <f t="shared" si="1"/>
        <v>209</v>
      </c>
      <c r="K49" s="2"/>
      <c r="L49" s="2"/>
      <c r="M49" s="2"/>
      <c r="N49" s="2"/>
      <c r="O49" s="2"/>
      <c r="P49" s="2"/>
      <c r="Q49" s="2"/>
    </row>
    <row r="50" spans="1:17" ht="15.75" customHeight="1" x14ac:dyDescent="0.25">
      <c r="A50" s="8">
        <f t="shared" si="4"/>
        <v>38</v>
      </c>
      <c r="B50" s="12" t="s">
        <v>94</v>
      </c>
      <c r="C50" s="37">
        <v>0</v>
      </c>
      <c r="D50" s="10">
        <v>209</v>
      </c>
      <c r="E50" s="8">
        <f t="shared" si="0"/>
        <v>209</v>
      </c>
      <c r="F50" s="8">
        <f t="shared" si="5"/>
        <v>86</v>
      </c>
      <c r="G50" s="12" t="s">
        <v>95</v>
      </c>
      <c r="H50" s="37">
        <v>0</v>
      </c>
      <c r="I50" s="10">
        <v>209</v>
      </c>
      <c r="J50" s="8">
        <f t="shared" si="1"/>
        <v>209</v>
      </c>
      <c r="K50" s="2"/>
      <c r="L50" s="2"/>
      <c r="M50" s="2"/>
      <c r="N50" s="2"/>
      <c r="O50" s="2"/>
      <c r="P50" s="2"/>
      <c r="Q50" s="2"/>
    </row>
    <row r="51" spans="1:17" ht="15.75" customHeight="1" x14ac:dyDescent="0.25">
      <c r="A51" s="8">
        <f t="shared" si="4"/>
        <v>39</v>
      </c>
      <c r="B51" s="12" t="s">
        <v>96</v>
      </c>
      <c r="C51" s="37">
        <v>0</v>
      </c>
      <c r="D51" s="10">
        <v>209</v>
      </c>
      <c r="E51" s="8">
        <f t="shared" si="0"/>
        <v>209</v>
      </c>
      <c r="F51" s="8">
        <f t="shared" si="5"/>
        <v>87</v>
      </c>
      <c r="G51" s="12" t="s">
        <v>97</v>
      </c>
      <c r="H51" s="37">
        <v>0</v>
      </c>
      <c r="I51" s="10">
        <v>209</v>
      </c>
      <c r="J51" s="8">
        <f t="shared" si="1"/>
        <v>209</v>
      </c>
      <c r="K51" s="2"/>
      <c r="L51" s="2"/>
      <c r="M51" s="2"/>
      <c r="N51" s="2"/>
      <c r="O51" s="2"/>
      <c r="P51" s="2"/>
      <c r="Q51" s="2"/>
    </row>
    <row r="52" spans="1:17" ht="15.75" customHeight="1" x14ac:dyDescent="0.25">
      <c r="A52" s="8">
        <f t="shared" si="4"/>
        <v>40</v>
      </c>
      <c r="B52" s="12" t="s">
        <v>98</v>
      </c>
      <c r="C52" s="37">
        <v>0</v>
      </c>
      <c r="D52" s="10">
        <v>209</v>
      </c>
      <c r="E52" s="8">
        <f t="shared" si="0"/>
        <v>209</v>
      </c>
      <c r="F52" s="8">
        <f t="shared" si="5"/>
        <v>88</v>
      </c>
      <c r="G52" s="12" t="s">
        <v>99</v>
      </c>
      <c r="H52" s="37">
        <v>0</v>
      </c>
      <c r="I52" s="10">
        <v>209</v>
      </c>
      <c r="J52" s="8">
        <f t="shared" si="1"/>
        <v>209</v>
      </c>
      <c r="K52" s="2"/>
      <c r="L52" s="2"/>
      <c r="M52" s="2"/>
      <c r="N52" s="2"/>
      <c r="O52" s="2"/>
      <c r="P52" s="2"/>
      <c r="Q52" s="2"/>
    </row>
    <row r="53" spans="1:17" ht="15.75" customHeight="1" x14ac:dyDescent="0.25">
      <c r="A53" s="8">
        <f t="shared" si="4"/>
        <v>41</v>
      </c>
      <c r="B53" s="12" t="s">
        <v>100</v>
      </c>
      <c r="C53" s="37">
        <v>0</v>
      </c>
      <c r="D53" s="10">
        <v>209</v>
      </c>
      <c r="E53" s="8">
        <f t="shared" si="0"/>
        <v>209</v>
      </c>
      <c r="F53" s="8">
        <f t="shared" si="5"/>
        <v>89</v>
      </c>
      <c r="G53" s="12" t="s">
        <v>101</v>
      </c>
      <c r="H53" s="37">
        <v>0</v>
      </c>
      <c r="I53" s="10">
        <v>209</v>
      </c>
      <c r="J53" s="8">
        <f t="shared" si="1"/>
        <v>209</v>
      </c>
      <c r="K53" s="2"/>
      <c r="L53" s="13"/>
      <c r="M53" s="13"/>
      <c r="N53" s="13"/>
      <c r="O53" s="2"/>
      <c r="P53" s="2"/>
      <c r="Q53" s="2"/>
    </row>
    <row r="54" spans="1:17" ht="15.75" customHeight="1" x14ac:dyDescent="0.25">
      <c r="A54" s="8">
        <f t="shared" si="4"/>
        <v>42</v>
      </c>
      <c r="B54" s="12" t="s">
        <v>102</v>
      </c>
      <c r="C54" s="37">
        <v>0</v>
      </c>
      <c r="D54" s="10">
        <v>209</v>
      </c>
      <c r="E54" s="8">
        <f t="shared" si="0"/>
        <v>209</v>
      </c>
      <c r="F54" s="8">
        <f t="shared" si="5"/>
        <v>90</v>
      </c>
      <c r="G54" s="12" t="s">
        <v>103</v>
      </c>
      <c r="H54" s="37">
        <v>0</v>
      </c>
      <c r="I54" s="10">
        <v>209</v>
      </c>
      <c r="J54" s="8">
        <f t="shared" si="1"/>
        <v>209</v>
      </c>
      <c r="K54" s="2"/>
      <c r="L54" s="13"/>
      <c r="M54" s="13"/>
      <c r="N54" s="13"/>
      <c r="O54" s="2"/>
      <c r="P54" s="2"/>
      <c r="Q54" s="2"/>
    </row>
    <row r="55" spans="1:17" ht="15.75" customHeight="1" x14ac:dyDescent="0.25">
      <c r="A55" s="8">
        <f t="shared" si="4"/>
        <v>43</v>
      </c>
      <c r="B55" s="12" t="s">
        <v>104</v>
      </c>
      <c r="C55" s="37">
        <v>0</v>
      </c>
      <c r="D55" s="10">
        <v>209</v>
      </c>
      <c r="E55" s="8">
        <f t="shared" si="0"/>
        <v>209</v>
      </c>
      <c r="F55" s="8">
        <f t="shared" si="5"/>
        <v>91</v>
      </c>
      <c r="G55" s="12" t="s">
        <v>105</v>
      </c>
      <c r="H55" s="37">
        <v>0</v>
      </c>
      <c r="I55" s="10">
        <v>209</v>
      </c>
      <c r="J55" s="8">
        <f t="shared" si="1"/>
        <v>209</v>
      </c>
      <c r="K55" s="2"/>
      <c r="L55" s="13"/>
      <c r="M55" s="13"/>
      <c r="N55" s="13"/>
      <c r="O55" s="2"/>
      <c r="P55" s="2"/>
      <c r="Q55" s="2"/>
    </row>
    <row r="56" spans="1:17" ht="15.75" customHeight="1" x14ac:dyDescent="0.25">
      <c r="A56" s="8">
        <f t="shared" si="4"/>
        <v>44</v>
      </c>
      <c r="B56" s="12" t="s">
        <v>106</v>
      </c>
      <c r="C56" s="37">
        <v>0</v>
      </c>
      <c r="D56" s="10">
        <v>209</v>
      </c>
      <c r="E56" s="8">
        <f t="shared" si="0"/>
        <v>209</v>
      </c>
      <c r="F56" s="8">
        <f t="shared" si="5"/>
        <v>92</v>
      </c>
      <c r="G56" s="12" t="s">
        <v>107</v>
      </c>
      <c r="H56" s="37">
        <v>0</v>
      </c>
      <c r="I56" s="10">
        <v>209</v>
      </c>
      <c r="J56" s="8">
        <f t="shared" si="1"/>
        <v>209</v>
      </c>
      <c r="K56" s="2"/>
      <c r="L56" s="13"/>
      <c r="M56" s="13"/>
      <c r="N56" s="13"/>
      <c r="O56" s="2"/>
      <c r="P56" s="2"/>
      <c r="Q56" s="2"/>
    </row>
    <row r="57" spans="1:17" ht="15.75" customHeight="1" x14ac:dyDescent="0.25">
      <c r="A57" s="8">
        <f t="shared" si="4"/>
        <v>45</v>
      </c>
      <c r="B57" s="12" t="s">
        <v>108</v>
      </c>
      <c r="C57" s="37">
        <v>0</v>
      </c>
      <c r="D57" s="10">
        <v>209</v>
      </c>
      <c r="E57" s="8">
        <f t="shared" si="0"/>
        <v>209</v>
      </c>
      <c r="F57" s="8">
        <f t="shared" si="5"/>
        <v>93</v>
      </c>
      <c r="G57" s="12" t="s">
        <v>109</v>
      </c>
      <c r="H57" s="37">
        <v>0</v>
      </c>
      <c r="I57" s="10">
        <v>209</v>
      </c>
      <c r="J57" s="8">
        <f t="shared" si="1"/>
        <v>209</v>
      </c>
      <c r="K57" s="2"/>
      <c r="L57" s="14"/>
      <c r="M57" s="13"/>
      <c r="N57" s="15"/>
      <c r="O57" s="2"/>
      <c r="P57" s="2"/>
      <c r="Q57" s="2"/>
    </row>
    <row r="58" spans="1:17" ht="15.75" customHeight="1" x14ac:dyDescent="0.25">
      <c r="A58" s="8">
        <f t="shared" si="4"/>
        <v>46</v>
      </c>
      <c r="B58" s="12" t="s">
        <v>110</v>
      </c>
      <c r="C58" s="37">
        <v>0</v>
      </c>
      <c r="D58" s="10">
        <v>209</v>
      </c>
      <c r="E58" s="8">
        <f t="shared" si="0"/>
        <v>209</v>
      </c>
      <c r="F58" s="8">
        <f t="shared" si="5"/>
        <v>94</v>
      </c>
      <c r="G58" s="12" t="s">
        <v>111</v>
      </c>
      <c r="H58" s="37">
        <v>0</v>
      </c>
      <c r="I58" s="10">
        <v>209</v>
      </c>
      <c r="J58" s="8">
        <f t="shared" si="1"/>
        <v>209</v>
      </c>
      <c r="K58" s="2"/>
      <c r="L58" s="16"/>
      <c r="M58" s="13"/>
      <c r="N58" s="15"/>
      <c r="O58" s="2"/>
      <c r="P58" s="2"/>
      <c r="Q58" s="2"/>
    </row>
    <row r="59" spans="1:17" ht="15.75" customHeight="1" x14ac:dyDescent="0.25">
      <c r="A59" s="17">
        <f t="shared" si="4"/>
        <v>47</v>
      </c>
      <c r="B59" s="18" t="s">
        <v>112</v>
      </c>
      <c r="C59" s="37">
        <v>0</v>
      </c>
      <c r="D59" s="10">
        <v>209</v>
      </c>
      <c r="E59" s="17">
        <f t="shared" si="0"/>
        <v>209</v>
      </c>
      <c r="F59" s="17">
        <f t="shared" si="5"/>
        <v>95</v>
      </c>
      <c r="G59" s="18" t="s">
        <v>113</v>
      </c>
      <c r="H59" s="37">
        <v>0</v>
      </c>
      <c r="I59" s="10">
        <v>209</v>
      </c>
      <c r="J59" s="17">
        <f t="shared" si="1"/>
        <v>209</v>
      </c>
      <c r="K59" s="2"/>
      <c r="L59" s="16"/>
      <c r="M59" s="19"/>
      <c r="N59" s="15"/>
      <c r="O59" s="2"/>
      <c r="P59" s="2"/>
      <c r="Q59" s="2"/>
    </row>
    <row r="60" spans="1:17" ht="15.75" customHeight="1" x14ac:dyDescent="0.25">
      <c r="A60" s="17">
        <f t="shared" si="4"/>
        <v>48</v>
      </c>
      <c r="B60" s="18" t="s">
        <v>114</v>
      </c>
      <c r="C60" s="37">
        <v>0</v>
      </c>
      <c r="D60" s="10">
        <v>209</v>
      </c>
      <c r="E60" s="17">
        <f t="shared" si="0"/>
        <v>209</v>
      </c>
      <c r="F60" s="17">
        <f t="shared" si="5"/>
        <v>96</v>
      </c>
      <c r="G60" s="18" t="s">
        <v>115</v>
      </c>
      <c r="H60" s="37">
        <v>0</v>
      </c>
      <c r="I60" s="10">
        <v>209</v>
      </c>
      <c r="J60" s="17">
        <f t="shared" si="1"/>
        <v>209</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32.25" customHeight="1" x14ac:dyDescent="0.25">
      <c r="A62" s="129" t="s">
        <v>171</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202</v>
      </c>
      <c r="F63" s="137"/>
      <c r="G63" s="138"/>
      <c r="H63" s="21">
        <v>0</v>
      </c>
      <c r="I63" s="21">
        <v>4.702</v>
      </c>
      <c r="J63" s="21">
        <f>H63+I63</f>
        <v>4.702</v>
      </c>
      <c r="K63" s="2"/>
      <c r="L63" s="22">
        <v>1152</v>
      </c>
      <c r="M63" s="32">
        <f>L63/1000</f>
        <v>1.1519999999999999</v>
      </c>
      <c r="N63" s="4"/>
      <c r="O63" s="7"/>
      <c r="P63" s="7"/>
      <c r="Q63" s="7"/>
    </row>
    <row r="64" spans="1:17" ht="30" customHeight="1" x14ac:dyDescent="0.25">
      <c r="A64" s="134"/>
      <c r="B64" s="135"/>
      <c r="C64" s="135"/>
      <c r="D64" s="135"/>
      <c r="E64" s="139" t="s">
        <v>203</v>
      </c>
      <c r="F64" s="140"/>
      <c r="G64" s="141"/>
      <c r="H64" s="36">
        <v>0</v>
      </c>
      <c r="I64" s="36">
        <f>L82</f>
        <v>1.1519999999999999</v>
      </c>
      <c r="J64" s="36">
        <f>H64+I64</f>
        <v>1.1519999999999999</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2" t="s">
        <v>204</v>
      </c>
      <c r="B66" s="143"/>
      <c r="C66" s="143"/>
      <c r="D66" s="143"/>
      <c r="E66" s="143"/>
      <c r="F66" s="143"/>
      <c r="G66" s="143"/>
      <c r="H66" s="143"/>
      <c r="I66" s="143"/>
      <c r="J66" s="144"/>
      <c r="K66" s="2" t="s">
        <v>124</v>
      </c>
      <c r="L66" s="24"/>
      <c r="M66" s="27">
        <v>8.2000000000000003E-2</v>
      </c>
      <c r="N66" s="28">
        <v>0.55000000000000004</v>
      </c>
      <c r="O66" s="29">
        <f>M66+N66</f>
        <v>0.63200000000000001</v>
      </c>
      <c r="P66" s="29">
        <f>O66/J63*100</f>
        <v>13.441088898341134</v>
      </c>
      <c r="Q66" s="7"/>
    </row>
    <row r="67" spans="1:17" ht="25.5" customHeight="1" x14ac:dyDescent="0.25">
      <c r="A67" s="30"/>
      <c r="B67" s="31"/>
      <c r="C67" s="31"/>
      <c r="D67" s="31"/>
      <c r="E67" s="31"/>
      <c r="F67" s="31"/>
      <c r="G67" s="31"/>
      <c r="H67" s="145" t="s">
        <v>125</v>
      </c>
      <c r="I67" s="146"/>
      <c r="J67" s="147"/>
      <c r="K67" s="2"/>
      <c r="L67" s="4"/>
      <c r="M67" s="29">
        <f>H63+H64</f>
        <v>0</v>
      </c>
      <c r="N67" s="29">
        <f>I63+I64-N66-0.018-M66-0.018</f>
        <v>5.1860000000000008</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0.21608333333333338</v>
      </c>
      <c r="O69" s="23"/>
      <c r="P69" s="32">
        <f>M69+N69</f>
        <v>0.21608333333333338</v>
      </c>
      <c r="Q69" s="7"/>
    </row>
    <row r="70" spans="1:17" ht="15.75" customHeight="1" x14ac:dyDescent="0.25">
      <c r="A70" s="2"/>
      <c r="B70" s="2"/>
      <c r="C70" s="2"/>
      <c r="D70" s="2"/>
      <c r="E70" s="2"/>
      <c r="F70" s="2"/>
      <c r="G70" s="2"/>
      <c r="H70" s="2"/>
      <c r="I70" s="2"/>
      <c r="J70" s="2"/>
      <c r="K70" s="2"/>
      <c r="L70" s="7"/>
      <c r="M70" s="29">
        <f>M69*1000</f>
        <v>0</v>
      </c>
      <c r="N70" s="29">
        <f>N69*1000</f>
        <v>216.08333333333337</v>
      </c>
      <c r="O70" s="23"/>
      <c r="P70" s="29">
        <f>M70+N70</f>
        <v>216.08333333333337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66"/>
      <c r="F72" s="2"/>
      <c r="G72" s="2"/>
      <c r="H72" s="2"/>
      <c r="I72" s="2"/>
      <c r="J72" s="6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1.0725</v>
      </c>
      <c r="M81" s="32">
        <f>K81+L81</f>
        <v>1.0725</v>
      </c>
      <c r="N81" s="32">
        <f>M81-M63</f>
        <v>-7.9499999999999904E-2</v>
      </c>
      <c r="O81" s="2"/>
      <c r="P81" s="2"/>
      <c r="Q81" s="2"/>
    </row>
    <row r="82" spans="1:17" ht="15.75" customHeight="1" x14ac:dyDescent="0.25">
      <c r="A82" s="2"/>
      <c r="B82" s="2"/>
      <c r="C82" s="2"/>
      <c r="D82" s="2"/>
      <c r="E82" s="2"/>
      <c r="F82" s="2"/>
      <c r="G82" s="2"/>
      <c r="H82" s="2"/>
      <c r="I82" s="2"/>
      <c r="J82" s="2"/>
      <c r="K82" s="35">
        <v>0</v>
      </c>
      <c r="L82" s="35">
        <f>L81-N81</f>
        <v>1.1519999999999999</v>
      </c>
      <c r="M82" s="32">
        <f>K82+L82</f>
        <v>1.1519999999999999</v>
      </c>
      <c r="N82" s="32">
        <f>N81/2</f>
        <v>-3.9749999999999952E-2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19" workbookViewId="0">
      <selection activeCell="L11" sqref="L11:N38"/>
    </sheetView>
  </sheetViews>
  <sheetFormatPr defaultColWidth="14.42578125" defaultRowHeight="15" x14ac:dyDescent="0.25"/>
  <cols>
    <col min="1" max="1" width="10.5703125" style="69" customWidth="1"/>
    <col min="2" max="2" width="18.5703125" style="69" customWidth="1"/>
    <col min="3" max="4" width="12.7109375" style="69" customWidth="1"/>
    <col min="5" max="5" width="14.7109375" style="69" customWidth="1"/>
    <col min="6" max="6" width="12.42578125" style="69" customWidth="1"/>
    <col min="7" max="7" width="15.140625" style="69" customWidth="1"/>
    <col min="8" max="9" width="12.7109375" style="69" customWidth="1"/>
    <col min="10" max="10" width="15" style="69" customWidth="1"/>
    <col min="11" max="11" width="9.140625" style="69" customWidth="1"/>
    <col min="12" max="12" width="13" style="69" customWidth="1"/>
    <col min="13" max="13" width="12.7109375" style="69" customWidth="1"/>
    <col min="14" max="14" width="14.28515625" style="69" customWidth="1"/>
    <col min="15" max="15" width="7.85546875" style="69" customWidth="1"/>
    <col min="16" max="17" width="9.140625" style="69" customWidth="1"/>
    <col min="18" max="16384" width="14.42578125" style="69"/>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206</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178</v>
      </c>
      <c r="D8" s="103"/>
      <c r="E8" s="103"/>
      <c r="F8" s="103"/>
      <c r="G8" s="103"/>
      <c r="H8" s="103"/>
      <c r="I8" s="103"/>
      <c r="J8" s="104"/>
      <c r="K8" s="2"/>
      <c r="L8" s="2"/>
      <c r="M8" s="2"/>
      <c r="N8" s="2"/>
      <c r="O8" s="2"/>
      <c r="P8" s="2"/>
      <c r="Q8" s="2"/>
    </row>
    <row r="9" spans="1:17" x14ac:dyDescent="0.25">
      <c r="A9" s="114" t="s">
        <v>13</v>
      </c>
      <c r="B9" s="104"/>
      <c r="C9" s="115" t="s">
        <v>219</v>
      </c>
      <c r="D9" s="116"/>
      <c r="E9" s="116"/>
      <c r="F9" s="116"/>
      <c r="G9" s="116"/>
      <c r="H9" s="116"/>
      <c r="I9" s="116"/>
      <c r="J9" s="117"/>
      <c r="K9" s="6"/>
      <c r="L9" s="6"/>
      <c r="M9" s="6"/>
      <c r="N9" s="6"/>
      <c r="O9" s="6"/>
      <c r="P9" s="6"/>
      <c r="Q9" s="6"/>
    </row>
    <row r="10" spans="1:17" x14ac:dyDescent="0.25">
      <c r="A10" s="111" t="s">
        <v>14</v>
      </c>
      <c r="B10" s="104"/>
      <c r="C10" s="115" t="s">
        <v>217</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213</v>
      </c>
      <c r="E13" s="11">
        <f t="shared" ref="E13:E60" si="0">SUM(C13,D13)</f>
        <v>213</v>
      </c>
      <c r="F13" s="8">
        <v>49</v>
      </c>
      <c r="G13" s="12" t="s">
        <v>21</v>
      </c>
      <c r="H13" s="38">
        <v>185</v>
      </c>
      <c r="I13" s="10">
        <v>213</v>
      </c>
      <c r="J13" s="8">
        <f t="shared" ref="J13:J60" si="1">SUM(H13,I13)</f>
        <v>398</v>
      </c>
      <c r="K13" s="2"/>
      <c r="L13" s="2"/>
      <c r="M13" s="7"/>
      <c r="N13" s="7"/>
      <c r="O13" s="2"/>
      <c r="P13" s="2"/>
      <c r="Q13" s="2"/>
    </row>
    <row r="14" spans="1:17" x14ac:dyDescent="0.25">
      <c r="A14" s="8">
        <f t="shared" ref="A14:A36" si="2">A13+1</f>
        <v>2</v>
      </c>
      <c r="B14" s="9" t="s">
        <v>22</v>
      </c>
      <c r="C14" s="37">
        <v>0</v>
      </c>
      <c r="D14" s="10">
        <v>213</v>
      </c>
      <c r="E14" s="11">
        <f t="shared" si="0"/>
        <v>213</v>
      </c>
      <c r="F14" s="8">
        <f t="shared" ref="F14:F36" si="3">F13+1</f>
        <v>50</v>
      </c>
      <c r="G14" s="12" t="s">
        <v>23</v>
      </c>
      <c r="H14" s="38">
        <v>185</v>
      </c>
      <c r="I14" s="10">
        <v>213</v>
      </c>
      <c r="J14" s="8">
        <f t="shared" si="1"/>
        <v>398</v>
      </c>
      <c r="K14" s="2"/>
      <c r="L14" s="2" t="s">
        <v>20</v>
      </c>
      <c r="M14" s="7">
        <f>AVERAGE(C13:C16)</f>
        <v>0</v>
      </c>
      <c r="N14" s="7">
        <f>AVERAGE(D13:D16)</f>
        <v>213</v>
      </c>
      <c r="O14" s="2"/>
      <c r="P14" s="2"/>
      <c r="Q14" s="2"/>
    </row>
    <row r="15" spans="1:17" x14ac:dyDescent="0.25">
      <c r="A15" s="8">
        <f t="shared" si="2"/>
        <v>3</v>
      </c>
      <c r="B15" s="9" t="s">
        <v>24</v>
      </c>
      <c r="C15" s="37">
        <v>0</v>
      </c>
      <c r="D15" s="10">
        <v>213</v>
      </c>
      <c r="E15" s="11">
        <f t="shared" si="0"/>
        <v>213</v>
      </c>
      <c r="F15" s="8">
        <f t="shared" si="3"/>
        <v>51</v>
      </c>
      <c r="G15" s="12" t="s">
        <v>25</v>
      </c>
      <c r="H15" s="38">
        <v>185</v>
      </c>
      <c r="I15" s="10">
        <v>213</v>
      </c>
      <c r="J15" s="8">
        <f t="shared" si="1"/>
        <v>398</v>
      </c>
      <c r="K15" s="2"/>
      <c r="L15" s="2" t="s">
        <v>28</v>
      </c>
      <c r="M15" s="7">
        <f>AVERAGE(C17:C20)</f>
        <v>0</v>
      </c>
      <c r="N15" s="7">
        <f>AVERAGE(D17:D20)</f>
        <v>213</v>
      </c>
      <c r="O15" s="2"/>
      <c r="P15" s="2"/>
      <c r="Q15" s="2"/>
    </row>
    <row r="16" spans="1:17" x14ac:dyDescent="0.25">
      <c r="A16" s="8">
        <f t="shared" si="2"/>
        <v>4</v>
      </c>
      <c r="B16" s="9" t="s">
        <v>26</v>
      </c>
      <c r="C16" s="37">
        <v>0</v>
      </c>
      <c r="D16" s="10">
        <v>213</v>
      </c>
      <c r="E16" s="11">
        <f t="shared" si="0"/>
        <v>213</v>
      </c>
      <c r="F16" s="8">
        <f t="shared" si="3"/>
        <v>52</v>
      </c>
      <c r="G16" s="12" t="s">
        <v>27</v>
      </c>
      <c r="H16" s="38">
        <v>185</v>
      </c>
      <c r="I16" s="10">
        <v>213</v>
      </c>
      <c r="J16" s="8">
        <f t="shared" si="1"/>
        <v>398</v>
      </c>
      <c r="K16" s="2"/>
      <c r="L16" s="2" t="s">
        <v>36</v>
      </c>
      <c r="M16" s="7">
        <f>AVERAGE(C21:C24)</f>
        <v>15</v>
      </c>
      <c r="N16" s="7">
        <f>AVERAGE(D21:D24)</f>
        <v>213</v>
      </c>
      <c r="O16" s="2"/>
      <c r="P16" s="2"/>
      <c r="Q16" s="2"/>
    </row>
    <row r="17" spans="1:17" x14ac:dyDescent="0.25">
      <c r="A17" s="8">
        <f t="shared" si="2"/>
        <v>5</v>
      </c>
      <c r="B17" s="9" t="s">
        <v>28</v>
      </c>
      <c r="C17" s="37">
        <v>0</v>
      </c>
      <c r="D17" s="10">
        <v>213</v>
      </c>
      <c r="E17" s="11">
        <f t="shared" si="0"/>
        <v>213</v>
      </c>
      <c r="F17" s="8">
        <f t="shared" si="3"/>
        <v>53</v>
      </c>
      <c r="G17" s="12" t="s">
        <v>29</v>
      </c>
      <c r="H17" s="38">
        <v>185</v>
      </c>
      <c r="I17" s="10">
        <v>213</v>
      </c>
      <c r="J17" s="8">
        <f t="shared" si="1"/>
        <v>398</v>
      </c>
      <c r="K17" s="2"/>
      <c r="L17" s="2" t="s">
        <v>44</v>
      </c>
      <c r="M17" s="7">
        <f>AVERAGE(C25:C28)</f>
        <v>95</v>
      </c>
      <c r="N17" s="7">
        <f>AVERAGE(D25:D28)</f>
        <v>213</v>
      </c>
      <c r="O17" s="2"/>
      <c r="P17" s="2"/>
      <c r="Q17" s="2"/>
    </row>
    <row r="18" spans="1:17" x14ac:dyDescent="0.25">
      <c r="A18" s="8">
        <f t="shared" si="2"/>
        <v>6</v>
      </c>
      <c r="B18" s="9" t="s">
        <v>30</v>
      </c>
      <c r="C18" s="37">
        <v>0</v>
      </c>
      <c r="D18" s="10">
        <v>213</v>
      </c>
      <c r="E18" s="11">
        <f t="shared" si="0"/>
        <v>213</v>
      </c>
      <c r="F18" s="8">
        <f t="shared" si="3"/>
        <v>54</v>
      </c>
      <c r="G18" s="12" t="s">
        <v>31</v>
      </c>
      <c r="H18" s="38">
        <v>185</v>
      </c>
      <c r="I18" s="10">
        <v>213</v>
      </c>
      <c r="J18" s="8">
        <f t="shared" si="1"/>
        <v>398</v>
      </c>
      <c r="K18" s="2"/>
      <c r="L18" s="2" t="s">
        <v>52</v>
      </c>
      <c r="M18" s="7">
        <f>AVERAGE(C29:C32)</f>
        <v>151.25</v>
      </c>
      <c r="N18" s="7">
        <f>AVERAGE(D29:D32)</f>
        <v>213</v>
      </c>
      <c r="O18" s="2"/>
      <c r="P18" s="2"/>
      <c r="Q18" s="2"/>
    </row>
    <row r="19" spans="1:17" x14ac:dyDescent="0.25">
      <c r="A19" s="8">
        <f t="shared" si="2"/>
        <v>7</v>
      </c>
      <c r="B19" s="9" t="s">
        <v>32</v>
      </c>
      <c r="C19" s="37">
        <v>0</v>
      </c>
      <c r="D19" s="10">
        <v>213</v>
      </c>
      <c r="E19" s="11">
        <f t="shared" si="0"/>
        <v>213</v>
      </c>
      <c r="F19" s="8">
        <f t="shared" si="3"/>
        <v>55</v>
      </c>
      <c r="G19" s="12" t="s">
        <v>33</v>
      </c>
      <c r="H19" s="38">
        <v>185</v>
      </c>
      <c r="I19" s="10">
        <v>213</v>
      </c>
      <c r="J19" s="8">
        <f t="shared" si="1"/>
        <v>398</v>
      </c>
      <c r="K19" s="2"/>
      <c r="L19" s="2" t="s">
        <v>60</v>
      </c>
      <c r="M19" s="7">
        <f>AVERAGE(C33:C36)</f>
        <v>177.5</v>
      </c>
      <c r="N19" s="7">
        <f>AVERAGE(D33:D36)</f>
        <v>213</v>
      </c>
      <c r="O19" s="2"/>
      <c r="P19" s="2"/>
      <c r="Q19" s="2"/>
    </row>
    <row r="20" spans="1:17" x14ac:dyDescent="0.25">
      <c r="A20" s="8">
        <f t="shared" si="2"/>
        <v>8</v>
      </c>
      <c r="B20" s="9" t="s">
        <v>34</v>
      </c>
      <c r="C20" s="37">
        <v>0</v>
      </c>
      <c r="D20" s="10">
        <v>213</v>
      </c>
      <c r="E20" s="11">
        <f t="shared" si="0"/>
        <v>213</v>
      </c>
      <c r="F20" s="8">
        <f t="shared" si="3"/>
        <v>56</v>
      </c>
      <c r="G20" s="12" t="s">
        <v>35</v>
      </c>
      <c r="H20" s="38">
        <v>185</v>
      </c>
      <c r="I20" s="10">
        <v>213</v>
      </c>
      <c r="J20" s="8">
        <f t="shared" si="1"/>
        <v>398</v>
      </c>
      <c r="K20" s="2"/>
      <c r="L20" s="2" t="s">
        <v>68</v>
      </c>
      <c r="M20" s="7">
        <f>AVERAGE(C37:C40)</f>
        <v>185</v>
      </c>
      <c r="N20" s="7">
        <f>AVERAGE(D37:D40)</f>
        <v>213</v>
      </c>
      <c r="O20" s="2"/>
      <c r="P20" s="2"/>
      <c r="Q20" s="2"/>
    </row>
    <row r="21" spans="1:17" ht="15.75" customHeight="1" x14ac:dyDescent="0.25">
      <c r="A21" s="8">
        <f t="shared" si="2"/>
        <v>9</v>
      </c>
      <c r="B21" s="9" t="s">
        <v>36</v>
      </c>
      <c r="C21" s="37">
        <v>0</v>
      </c>
      <c r="D21" s="10">
        <v>213</v>
      </c>
      <c r="E21" s="11">
        <f t="shared" si="0"/>
        <v>213</v>
      </c>
      <c r="F21" s="8">
        <f t="shared" si="3"/>
        <v>57</v>
      </c>
      <c r="G21" s="12" t="s">
        <v>37</v>
      </c>
      <c r="H21" s="38">
        <v>185</v>
      </c>
      <c r="I21" s="10">
        <v>213</v>
      </c>
      <c r="J21" s="8">
        <f t="shared" si="1"/>
        <v>398</v>
      </c>
      <c r="K21" s="2"/>
      <c r="L21" s="2" t="s">
        <v>76</v>
      </c>
      <c r="M21" s="7">
        <f>AVERAGE(C41:C44)</f>
        <v>185</v>
      </c>
      <c r="N21" s="7">
        <f>AVERAGE(D41:D44)</f>
        <v>213</v>
      </c>
      <c r="O21" s="2"/>
      <c r="P21" s="2"/>
      <c r="Q21" s="2"/>
    </row>
    <row r="22" spans="1:17" ht="15.75" customHeight="1" x14ac:dyDescent="0.25">
      <c r="A22" s="8">
        <f t="shared" si="2"/>
        <v>10</v>
      </c>
      <c r="B22" s="9" t="s">
        <v>38</v>
      </c>
      <c r="C22" s="37">
        <v>0</v>
      </c>
      <c r="D22" s="10">
        <v>213</v>
      </c>
      <c r="E22" s="11">
        <f t="shared" si="0"/>
        <v>213</v>
      </c>
      <c r="F22" s="8">
        <f t="shared" si="3"/>
        <v>58</v>
      </c>
      <c r="G22" s="12" t="s">
        <v>39</v>
      </c>
      <c r="H22" s="38">
        <v>185</v>
      </c>
      <c r="I22" s="10">
        <v>213</v>
      </c>
      <c r="J22" s="8">
        <f t="shared" si="1"/>
        <v>398</v>
      </c>
      <c r="K22" s="2"/>
      <c r="L22" s="2" t="s">
        <v>84</v>
      </c>
      <c r="M22" s="7">
        <f>AVERAGE(C45:C48)</f>
        <v>185</v>
      </c>
      <c r="N22" s="7">
        <f>AVERAGE(D45:D48)</f>
        <v>213</v>
      </c>
      <c r="O22" s="2"/>
      <c r="P22" s="2"/>
      <c r="Q22" s="2"/>
    </row>
    <row r="23" spans="1:17" ht="15.75" customHeight="1" x14ac:dyDescent="0.25">
      <c r="A23" s="8">
        <f t="shared" si="2"/>
        <v>11</v>
      </c>
      <c r="B23" s="9" t="s">
        <v>40</v>
      </c>
      <c r="C23" s="49">
        <v>15</v>
      </c>
      <c r="D23" s="10">
        <v>213</v>
      </c>
      <c r="E23" s="11">
        <f t="shared" si="0"/>
        <v>228</v>
      </c>
      <c r="F23" s="8">
        <f t="shared" si="3"/>
        <v>59</v>
      </c>
      <c r="G23" s="12" t="s">
        <v>41</v>
      </c>
      <c r="H23" s="38">
        <v>185</v>
      </c>
      <c r="I23" s="10">
        <v>213</v>
      </c>
      <c r="J23" s="8">
        <f t="shared" si="1"/>
        <v>398</v>
      </c>
      <c r="K23" s="2"/>
      <c r="L23" s="2" t="s">
        <v>92</v>
      </c>
      <c r="M23" s="7">
        <f>AVERAGE(C49:C52)</f>
        <v>185</v>
      </c>
      <c r="N23" s="7">
        <f>AVERAGE(D49:D52)</f>
        <v>213</v>
      </c>
      <c r="O23" s="2"/>
      <c r="P23" s="2"/>
      <c r="Q23" s="2"/>
    </row>
    <row r="24" spans="1:17" ht="15.75" customHeight="1" x14ac:dyDescent="0.25">
      <c r="A24" s="8">
        <f t="shared" si="2"/>
        <v>12</v>
      </c>
      <c r="B24" s="9" t="s">
        <v>42</v>
      </c>
      <c r="C24" s="49">
        <v>45</v>
      </c>
      <c r="D24" s="10">
        <v>213</v>
      </c>
      <c r="E24" s="11">
        <f t="shared" si="0"/>
        <v>258</v>
      </c>
      <c r="F24" s="8">
        <f t="shared" si="3"/>
        <v>60</v>
      </c>
      <c r="G24" s="12" t="s">
        <v>43</v>
      </c>
      <c r="H24" s="38">
        <v>185</v>
      </c>
      <c r="I24" s="10">
        <v>213</v>
      </c>
      <c r="J24" s="8">
        <f t="shared" si="1"/>
        <v>398</v>
      </c>
      <c r="K24" s="2"/>
      <c r="L24" s="13" t="s">
        <v>100</v>
      </c>
      <c r="M24" s="7">
        <f>AVERAGE(C53:C56)</f>
        <v>185</v>
      </c>
      <c r="N24" s="7">
        <f>AVERAGE(D53:D56)</f>
        <v>213</v>
      </c>
      <c r="O24" s="2"/>
      <c r="P24" s="2"/>
      <c r="Q24" s="2"/>
    </row>
    <row r="25" spans="1:17" ht="15.75" customHeight="1" x14ac:dyDescent="0.25">
      <c r="A25" s="8">
        <f t="shared" si="2"/>
        <v>13</v>
      </c>
      <c r="B25" s="9" t="s">
        <v>44</v>
      </c>
      <c r="C25" s="49">
        <v>75</v>
      </c>
      <c r="D25" s="10">
        <v>213</v>
      </c>
      <c r="E25" s="11">
        <f t="shared" si="0"/>
        <v>288</v>
      </c>
      <c r="F25" s="8">
        <f t="shared" si="3"/>
        <v>61</v>
      </c>
      <c r="G25" s="12" t="s">
        <v>45</v>
      </c>
      <c r="H25" s="38">
        <v>185</v>
      </c>
      <c r="I25" s="10">
        <v>213</v>
      </c>
      <c r="J25" s="8">
        <f t="shared" si="1"/>
        <v>398</v>
      </c>
      <c r="K25" s="2"/>
      <c r="L25" s="16" t="s">
        <v>108</v>
      </c>
      <c r="M25" s="7">
        <f>AVERAGE(C57:C60)</f>
        <v>185</v>
      </c>
      <c r="N25" s="7">
        <f>AVERAGE(D57:D60)</f>
        <v>213</v>
      </c>
      <c r="O25" s="2"/>
      <c r="P25" s="2"/>
      <c r="Q25" s="2"/>
    </row>
    <row r="26" spans="1:17" ht="15.75" customHeight="1" x14ac:dyDescent="0.25">
      <c r="A26" s="8">
        <f t="shared" si="2"/>
        <v>14</v>
      </c>
      <c r="B26" s="9" t="s">
        <v>46</v>
      </c>
      <c r="C26" s="49">
        <v>80</v>
      </c>
      <c r="D26" s="10">
        <v>213</v>
      </c>
      <c r="E26" s="11">
        <f t="shared" si="0"/>
        <v>293</v>
      </c>
      <c r="F26" s="8">
        <f t="shared" si="3"/>
        <v>62</v>
      </c>
      <c r="G26" s="12" t="s">
        <v>47</v>
      </c>
      <c r="H26" s="38">
        <v>185</v>
      </c>
      <c r="I26" s="10">
        <v>213</v>
      </c>
      <c r="J26" s="8">
        <f t="shared" si="1"/>
        <v>398</v>
      </c>
      <c r="K26" s="2"/>
      <c r="L26" s="16" t="s">
        <v>21</v>
      </c>
      <c r="M26" s="7">
        <f>AVERAGE(H13:H16)</f>
        <v>185</v>
      </c>
      <c r="N26" s="7">
        <f>AVERAGE(I13:I16)</f>
        <v>213</v>
      </c>
      <c r="O26" s="2"/>
      <c r="P26" s="2"/>
      <c r="Q26" s="2"/>
    </row>
    <row r="27" spans="1:17" ht="15.75" customHeight="1" x14ac:dyDescent="0.25">
      <c r="A27" s="8">
        <f t="shared" si="2"/>
        <v>15</v>
      </c>
      <c r="B27" s="9" t="s">
        <v>48</v>
      </c>
      <c r="C27" s="49">
        <v>105</v>
      </c>
      <c r="D27" s="10">
        <v>213</v>
      </c>
      <c r="E27" s="11">
        <f t="shared" si="0"/>
        <v>318</v>
      </c>
      <c r="F27" s="8">
        <f t="shared" si="3"/>
        <v>63</v>
      </c>
      <c r="G27" s="12" t="s">
        <v>49</v>
      </c>
      <c r="H27" s="38">
        <v>185</v>
      </c>
      <c r="I27" s="10">
        <v>213</v>
      </c>
      <c r="J27" s="8">
        <f t="shared" si="1"/>
        <v>398</v>
      </c>
      <c r="K27" s="2"/>
      <c r="L27" s="24" t="s">
        <v>29</v>
      </c>
      <c r="M27" s="7">
        <f>AVERAGE(H17:H20)</f>
        <v>185</v>
      </c>
      <c r="N27" s="7">
        <f>AVERAGE(I17:I20)</f>
        <v>213</v>
      </c>
      <c r="O27" s="2"/>
      <c r="P27" s="2"/>
      <c r="Q27" s="2"/>
    </row>
    <row r="28" spans="1:17" ht="15.75" customHeight="1" x14ac:dyDescent="0.25">
      <c r="A28" s="8">
        <f t="shared" si="2"/>
        <v>16</v>
      </c>
      <c r="B28" s="9" t="s">
        <v>50</v>
      </c>
      <c r="C28" s="49">
        <v>120</v>
      </c>
      <c r="D28" s="10">
        <v>213</v>
      </c>
      <c r="E28" s="11">
        <f t="shared" si="0"/>
        <v>333</v>
      </c>
      <c r="F28" s="8">
        <f t="shared" si="3"/>
        <v>64</v>
      </c>
      <c r="G28" s="12" t="s">
        <v>51</v>
      </c>
      <c r="H28" s="38">
        <v>185</v>
      </c>
      <c r="I28" s="10">
        <v>213</v>
      </c>
      <c r="J28" s="8">
        <f t="shared" si="1"/>
        <v>398</v>
      </c>
      <c r="K28" s="2"/>
      <c r="L28" s="2" t="s">
        <v>37</v>
      </c>
      <c r="M28" s="7">
        <f>AVERAGE(H21:H24)</f>
        <v>185</v>
      </c>
      <c r="N28" s="7">
        <f>AVERAGE(I21:I24)</f>
        <v>213</v>
      </c>
      <c r="O28" s="2"/>
      <c r="P28" s="2"/>
      <c r="Q28" s="2"/>
    </row>
    <row r="29" spans="1:17" ht="15.75" customHeight="1" x14ac:dyDescent="0.25">
      <c r="A29" s="8">
        <f t="shared" si="2"/>
        <v>17</v>
      </c>
      <c r="B29" s="9" t="s">
        <v>52</v>
      </c>
      <c r="C29" s="49">
        <v>135</v>
      </c>
      <c r="D29" s="10">
        <v>213</v>
      </c>
      <c r="E29" s="11">
        <f t="shared" si="0"/>
        <v>348</v>
      </c>
      <c r="F29" s="8">
        <f t="shared" si="3"/>
        <v>65</v>
      </c>
      <c r="G29" s="12" t="s">
        <v>53</v>
      </c>
      <c r="H29" s="38">
        <v>185</v>
      </c>
      <c r="I29" s="10">
        <v>213</v>
      </c>
      <c r="J29" s="8">
        <f t="shared" si="1"/>
        <v>398</v>
      </c>
      <c r="K29" s="2"/>
      <c r="L29" s="2" t="s">
        <v>45</v>
      </c>
      <c r="M29" s="7">
        <f>AVERAGE(H25:H28)</f>
        <v>185</v>
      </c>
      <c r="N29" s="7">
        <f>AVERAGE(I25:I28)</f>
        <v>213</v>
      </c>
      <c r="O29" s="2"/>
      <c r="P29" s="2"/>
      <c r="Q29" s="2"/>
    </row>
    <row r="30" spans="1:17" ht="15.75" customHeight="1" x14ac:dyDescent="0.25">
      <c r="A30" s="8">
        <f t="shared" si="2"/>
        <v>18</v>
      </c>
      <c r="B30" s="9" t="s">
        <v>54</v>
      </c>
      <c r="C30" s="49">
        <v>150</v>
      </c>
      <c r="D30" s="10">
        <v>213</v>
      </c>
      <c r="E30" s="11">
        <f t="shared" si="0"/>
        <v>363</v>
      </c>
      <c r="F30" s="8">
        <f t="shared" si="3"/>
        <v>66</v>
      </c>
      <c r="G30" s="12" t="s">
        <v>55</v>
      </c>
      <c r="H30" s="38">
        <v>185</v>
      </c>
      <c r="I30" s="10">
        <v>213</v>
      </c>
      <c r="J30" s="8">
        <f t="shared" si="1"/>
        <v>398</v>
      </c>
      <c r="K30" s="2"/>
      <c r="L30" s="2" t="s">
        <v>53</v>
      </c>
      <c r="M30" s="7">
        <f>AVERAGE(H29:H32)</f>
        <v>185</v>
      </c>
      <c r="N30" s="7">
        <f>AVERAGE(I29:I32)</f>
        <v>213</v>
      </c>
      <c r="O30" s="2"/>
      <c r="P30" s="2"/>
      <c r="Q30" s="2"/>
    </row>
    <row r="31" spans="1:17" ht="15.75" customHeight="1" x14ac:dyDescent="0.25">
      <c r="A31" s="8">
        <f t="shared" si="2"/>
        <v>19</v>
      </c>
      <c r="B31" s="9" t="s">
        <v>56</v>
      </c>
      <c r="C31" s="49">
        <v>155</v>
      </c>
      <c r="D31" s="10">
        <v>213</v>
      </c>
      <c r="E31" s="11">
        <f t="shared" si="0"/>
        <v>368</v>
      </c>
      <c r="F31" s="8">
        <f t="shared" si="3"/>
        <v>67</v>
      </c>
      <c r="G31" s="12" t="s">
        <v>57</v>
      </c>
      <c r="H31" s="38">
        <v>185</v>
      </c>
      <c r="I31" s="10">
        <v>213</v>
      </c>
      <c r="J31" s="8">
        <f t="shared" si="1"/>
        <v>398</v>
      </c>
      <c r="K31" s="2"/>
      <c r="L31" s="2" t="s">
        <v>61</v>
      </c>
      <c r="M31" s="7">
        <f>AVERAGE(H33:H36)</f>
        <v>185</v>
      </c>
      <c r="N31" s="7">
        <f>AVERAGE(I33:I36)</f>
        <v>213</v>
      </c>
      <c r="O31" s="2"/>
      <c r="P31" s="2"/>
      <c r="Q31" s="2"/>
    </row>
    <row r="32" spans="1:17" ht="15.75" customHeight="1" x14ac:dyDescent="0.25">
      <c r="A32" s="8">
        <f t="shared" si="2"/>
        <v>20</v>
      </c>
      <c r="B32" s="9" t="s">
        <v>58</v>
      </c>
      <c r="C32" s="49">
        <v>165</v>
      </c>
      <c r="D32" s="10">
        <v>213</v>
      </c>
      <c r="E32" s="11">
        <f t="shared" si="0"/>
        <v>378</v>
      </c>
      <c r="F32" s="8">
        <f t="shared" si="3"/>
        <v>68</v>
      </c>
      <c r="G32" s="12" t="s">
        <v>59</v>
      </c>
      <c r="H32" s="38">
        <v>185</v>
      </c>
      <c r="I32" s="10">
        <v>213</v>
      </c>
      <c r="J32" s="8">
        <f t="shared" si="1"/>
        <v>398</v>
      </c>
      <c r="K32" s="2"/>
      <c r="L32" s="2" t="s">
        <v>69</v>
      </c>
      <c r="M32" s="7">
        <f>AVERAGE(H37:H40)</f>
        <v>185</v>
      </c>
      <c r="N32" s="7">
        <f>AVERAGE(I37:I40)</f>
        <v>213</v>
      </c>
      <c r="O32" s="2"/>
      <c r="P32" s="2"/>
      <c r="Q32" s="2"/>
    </row>
    <row r="33" spans="1:17" ht="15.75" customHeight="1" x14ac:dyDescent="0.25">
      <c r="A33" s="8">
        <f t="shared" si="2"/>
        <v>21</v>
      </c>
      <c r="B33" s="9" t="s">
        <v>60</v>
      </c>
      <c r="C33" s="49">
        <v>170</v>
      </c>
      <c r="D33" s="10">
        <v>213</v>
      </c>
      <c r="E33" s="11">
        <f t="shared" si="0"/>
        <v>383</v>
      </c>
      <c r="F33" s="8">
        <f t="shared" si="3"/>
        <v>69</v>
      </c>
      <c r="G33" s="12" t="s">
        <v>61</v>
      </c>
      <c r="H33" s="38">
        <v>185</v>
      </c>
      <c r="I33" s="10">
        <v>213</v>
      </c>
      <c r="J33" s="8">
        <f t="shared" si="1"/>
        <v>398</v>
      </c>
      <c r="K33" s="2"/>
      <c r="L33" s="2" t="s">
        <v>77</v>
      </c>
      <c r="M33" s="7">
        <f>AVERAGE(H41:H44)</f>
        <v>185</v>
      </c>
      <c r="N33" s="7">
        <f>AVERAGE(I41:I44)</f>
        <v>213</v>
      </c>
      <c r="O33" s="2"/>
      <c r="P33" s="2"/>
      <c r="Q33" s="2"/>
    </row>
    <row r="34" spans="1:17" ht="15.75" customHeight="1" x14ac:dyDescent="0.25">
      <c r="A34" s="8">
        <f t="shared" si="2"/>
        <v>22</v>
      </c>
      <c r="B34" s="9" t="s">
        <v>62</v>
      </c>
      <c r="C34" s="49">
        <v>175</v>
      </c>
      <c r="D34" s="10">
        <v>213</v>
      </c>
      <c r="E34" s="11">
        <f t="shared" si="0"/>
        <v>388</v>
      </c>
      <c r="F34" s="8">
        <f t="shared" si="3"/>
        <v>70</v>
      </c>
      <c r="G34" s="12" t="s">
        <v>63</v>
      </c>
      <c r="H34" s="38">
        <v>185</v>
      </c>
      <c r="I34" s="10">
        <v>213</v>
      </c>
      <c r="J34" s="8">
        <f t="shared" si="1"/>
        <v>398</v>
      </c>
      <c r="K34" s="2"/>
      <c r="L34" s="2" t="s">
        <v>85</v>
      </c>
      <c r="M34" s="7">
        <f>AVERAGE(H45:H48)</f>
        <v>185</v>
      </c>
      <c r="N34" s="7">
        <f>AVERAGE(I45:I48)</f>
        <v>213</v>
      </c>
      <c r="O34" s="2"/>
      <c r="P34" s="2"/>
      <c r="Q34" s="2"/>
    </row>
    <row r="35" spans="1:17" ht="15.75" customHeight="1" x14ac:dyDescent="0.25">
      <c r="A35" s="8">
        <f t="shared" si="2"/>
        <v>23</v>
      </c>
      <c r="B35" s="9" t="s">
        <v>64</v>
      </c>
      <c r="C35" s="49">
        <v>180</v>
      </c>
      <c r="D35" s="10">
        <v>213</v>
      </c>
      <c r="E35" s="11">
        <f t="shared" si="0"/>
        <v>393</v>
      </c>
      <c r="F35" s="8">
        <f t="shared" si="3"/>
        <v>71</v>
      </c>
      <c r="G35" s="12" t="s">
        <v>65</v>
      </c>
      <c r="H35" s="38">
        <v>185</v>
      </c>
      <c r="I35" s="10">
        <v>213</v>
      </c>
      <c r="J35" s="8">
        <f t="shared" si="1"/>
        <v>398</v>
      </c>
      <c r="K35" s="2"/>
      <c r="L35" s="2" t="s">
        <v>93</v>
      </c>
      <c r="M35" s="7">
        <f>AVERAGE(H49:H52)</f>
        <v>185</v>
      </c>
      <c r="N35" s="7">
        <f>AVERAGE(I49:I52)</f>
        <v>213</v>
      </c>
      <c r="O35" s="2"/>
      <c r="P35" s="2"/>
      <c r="Q35" s="2"/>
    </row>
    <row r="36" spans="1:17" ht="15.75" customHeight="1" x14ac:dyDescent="0.25">
      <c r="A36" s="8">
        <f t="shared" si="2"/>
        <v>24</v>
      </c>
      <c r="B36" s="9" t="s">
        <v>66</v>
      </c>
      <c r="C36" s="38">
        <v>185</v>
      </c>
      <c r="D36" s="10">
        <v>213</v>
      </c>
      <c r="E36" s="11">
        <f t="shared" si="0"/>
        <v>398</v>
      </c>
      <c r="F36" s="8">
        <f t="shared" si="3"/>
        <v>72</v>
      </c>
      <c r="G36" s="12" t="s">
        <v>67</v>
      </c>
      <c r="H36" s="38">
        <v>185</v>
      </c>
      <c r="I36" s="10">
        <v>213</v>
      </c>
      <c r="J36" s="8">
        <f t="shared" si="1"/>
        <v>398</v>
      </c>
      <c r="K36" s="2"/>
      <c r="L36" s="101" t="s">
        <v>101</v>
      </c>
      <c r="M36" s="7">
        <f>AVERAGE(H53:H56)</f>
        <v>185</v>
      </c>
      <c r="N36" s="7">
        <f>AVERAGE(I53:I56)</f>
        <v>213</v>
      </c>
      <c r="O36" s="2"/>
      <c r="P36" s="2"/>
      <c r="Q36" s="2"/>
    </row>
    <row r="37" spans="1:17" ht="15.75" customHeight="1" x14ac:dyDescent="0.25">
      <c r="A37" s="8">
        <v>25</v>
      </c>
      <c r="B37" s="9" t="s">
        <v>68</v>
      </c>
      <c r="C37" s="38">
        <v>185</v>
      </c>
      <c r="D37" s="10">
        <v>213</v>
      </c>
      <c r="E37" s="11">
        <f t="shared" si="0"/>
        <v>398</v>
      </c>
      <c r="F37" s="8">
        <v>73</v>
      </c>
      <c r="G37" s="12" t="s">
        <v>69</v>
      </c>
      <c r="H37" s="38">
        <v>185</v>
      </c>
      <c r="I37" s="10">
        <v>213</v>
      </c>
      <c r="J37" s="8">
        <f t="shared" si="1"/>
        <v>398</v>
      </c>
      <c r="K37" s="2"/>
      <c r="L37" s="101" t="s">
        <v>109</v>
      </c>
      <c r="M37" s="7">
        <f>AVERAGE(H57:H60)</f>
        <v>185</v>
      </c>
      <c r="N37" s="7">
        <f>AVERAGE(I57:I60)</f>
        <v>213</v>
      </c>
      <c r="O37" s="2"/>
      <c r="P37" s="2"/>
      <c r="Q37" s="2"/>
    </row>
    <row r="38" spans="1:17" ht="15.75" customHeight="1" x14ac:dyDescent="0.25">
      <c r="A38" s="8">
        <f t="shared" ref="A38:A60" si="4">A37+1</f>
        <v>26</v>
      </c>
      <c r="B38" s="9" t="s">
        <v>70</v>
      </c>
      <c r="C38" s="38">
        <v>185</v>
      </c>
      <c r="D38" s="10">
        <v>213</v>
      </c>
      <c r="E38" s="8">
        <f t="shared" si="0"/>
        <v>398</v>
      </c>
      <c r="F38" s="8">
        <f t="shared" ref="F38:F60" si="5">F37+1</f>
        <v>74</v>
      </c>
      <c r="G38" s="12" t="s">
        <v>71</v>
      </c>
      <c r="H38" s="38">
        <v>185</v>
      </c>
      <c r="I38" s="10">
        <v>213</v>
      </c>
      <c r="J38" s="8">
        <f t="shared" si="1"/>
        <v>398</v>
      </c>
      <c r="K38" s="2"/>
      <c r="L38" s="101" t="s">
        <v>302</v>
      </c>
      <c r="M38" s="101">
        <f>AVERAGE(M14:M37)</f>
        <v>157.03125</v>
      </c>
      <c r="N38" s="101">
        <f>AVERAGE(N14:N37)</f>
        <v>213</v>
      </c>
      <c r="O38" s="2"/>
      <c r="P38" s="2"/>
      <c r="Q38" s="2"/>
    </row>
    <row r="39" spans="1:17" ht="15.75" customHeight="1" x14ac:dyDescent="0.25">
      <c r="A39" s="8">
        <f t="shared" si="4"/>
        <v>27</v>
      </c>
      <c r="B39" s="9" t="s">
        <v>72</v>
      </c>
      <c r="C39" s="38">
        <v>185</v>
      </c>
      <c r="D39" s="10">
        <v>213</v>
      </c>
      <c r="E39" s="8">
        <f t="shared" si="0"/>
        <v>398</v>
      </c>
      <c r="F39" s="8">
        <f t="shared" si="5"/>
        <v>75</v>
      </c>
      <c r="G39" s="12" t="s">
        <v>73</v>
      </c>
      <c r="H39" s="38">
        <v>185</v>
      </c>
      <c r="I39" s="10">
        <v>213</v>
      </c>
      <c r="J39" s="8">
        <f t="shared" si="1"/>
        <v>398</v>
      </c>
      <c r="K39" s="2"/>
      <c r="L39" s="2"/>
      <c r="M39" s="2"/>
      <c r="N39" s="2"/>
      <c r="O39" s="2"/>
      <c r="P39" s="2"/>
      <c r="Q39" s="2"/>
    </row>
    <row r="40" spans="1:17" ht="15.75" customHeight="1" x14ac:dyDescent="0.25">
      <c r="A40" s="8">
        <f t="shared" si="4"/>
        <v>28</v>
      </c>
      <c r="B40" s="9" t="s">
        <v>74</v>
      </c>
      <c r="C40" s="38">
        <v>185</v>
      </c>
      <c r="D40" s="10">
        <v>213</v>
      </c>
      <c r="E40" s="8">
        <f t="shared" si="0"/>
        <v>398</v>
      </c>
      <c r="F40" s="8">
        <f t="shared" si="5"/>
        <v>76</v>
      </c>
      <c r="G40" s="12" t="s">
        <v>75</v>
      </c>
      <c r="H40" s="38">
        <v>185</v>
      </c>
      <c r="I40" s="10">
        <v>213</v>
      </c>
      <c r="J40" s="8">
        <f t="shared" si="1"/>
        <v>398</v>
      </c>
      <c r="K40" s="2"/>
      <c r="L40" s="2"/>
      <c r="M40" s="2"/>
      <c r="N40" s="2"/>
      <c r="O40" s="2"/>
      <c r="P40" s="2"/>
      <c r="Q40" s="2"/>
    </row>
    <row r="41" spans="1:17" ht="15.75" customHeight="1" x14ac:dyDescent="0.25">
      <c r="A41" s="8">
        <f t="shared" si="4"/>
        <v>29</v>
      </c>
      <c r="B41" s="9" t="s">
        <v>76</v>
      </c>
      <c r="C41" s="38">
        <v>185</v>
      </c>
      <c r="D41" s="10">
        <v>213</v>
      </c>
      <c r="E41" s="8">
        <f t="shared" si="0"/>
        <v>398</v>
      </c>
      <c r="F41" s="8">
        <f t="shared" si="5"/>
        <v>77</v>
      </c>
      <c r="G41" s="12" t="s">
        <v>77</v>
      </c>
      <c r="H41" s="38">
        <v>185</v>
      </c>
      <c r="I41" s="10">
        <v>213</v>
      </c>
      <c r="J41" s="8">
        <f t="shared" si="1"/>
        <v>398</v>
      </c>
      <c r="K41" s="2"/>
      <c r="L41" s="2"/>
      <c r="M41" s="2"/>
      <c r="N41" s="2"/>
      <c r="O41" s="2"/>
      <c r="P41" s="2"/>
      <c r="Q41" s="2"/>
    </row>
    <row r="42" spans="1:17" ht="15.75" customHeight="1" x14ac:dyDescent="0.25">
      <c r="A42" s="8">
        <f t="shared" si="4"/>
        <v>30</v>
      </c>
      <c r="B42" s="9" t="s">
        <v>78</v>
      </c>
      <c r="C42" s="38">
        <v>185</v>
      </c>
      <c r="D42" s="10">
        <v>213</v>
      </c>
      <c r="E42" s="8">
        <f t="shared" si="0"/>
        <v>398</v>
      </c>
      <c r="F42" s="8">
        <f t="shared" si="5"/>
        <v>78</v>
      </c>
      <c r="G42" s="12" t="s">
        <v>79</v>
      </c>
      <c r="H42" s="38">
        <v>185</v>
      </c>
      <c r="I42" s="10">
        <v>213</v>
      </c>
      <c r="J42" s="8">
        <f t="shared" si="1"/>
        <v>398</v>
      </c>
      <c r="K42" s="2"/>
      <c r="L42" s="2"/>
      <c r="M42" s="2"/>
      <c r="N42" s="2"/>
      <c r="O42" s="2"/>
      <c r="P42" s="2"/>
      <c r="Q42" s="2"/>
    </row>
    <row r="43" spans="1:17" ht="15.75" customHeight="1" x14ac:dyDescent="0.25">
      <c r="A43" s="8">
        <f t="shared" si="4"/>
        <v>31</v>
      </c>
      <c r="B43" s="9" t="s">
        <v>80</v>
      </c>
      <c r="C43" s="38">
        <v>185</v>
      </c>
      <c r="D43" s="10">
        <v>213</v>
      </c>
      <c r="E43" s="8">
        <f t="shared" si="0"/>
        <v>398</v>
      </c>
      <c r="F43" s="8">
        <f t="shared" si="5"/>
        <v>79</v>
      </c>
      <c r="G43" s="12" t="s">
        <v>81</v>
      </c>
      <c r="H43" s="38">
        <v>185</v>
      </c>
      <c r="I43" s="10">
        <v>213</v>
      </c>
      <c r="J43" s="8">
        <f t="shared" si="1"/>
        <v>398</v>
      </c>
      <c r="K43" s="2"/>
      <c r="L43" s="2"/>
      <c r="M43" s="2"/>
      <c r="N43" s="2"/>
      <c r="O43" s="2"/>
      <c r="P43" s="2"/>
      <c r="Q43" s="2"/>
    </row>
    <row r="44" spans="1:17" ht="15.75" customHeight="1" x14ac:dyDescent="0.25">
      <c r="A44" s="8">
        <f t="shared" si="4"/>
        <v>32</v>
      </c>
      <c r="B44" s="9" t="s">
        <v>82</v>
      </c>
      <c r="C44" s="38">
        <v>185</v>
      </c>
      <c r="D44" s="10">
        <v>213</v>
      </c>
      <c r="E44" s="8">
        <f t="shared" si="0"/>
        <v>398</v>
      </c>
      <c r="F44" s="8">
        <f t="shared" si="5"/>
        <v>80</v>
      </c>
      <c r="G44" s="12" t="s">
        <v>83</v>
      </c>
      <c r="H44" s="38">
        <v>185</v>
      </c>
      <c r="I44" s="10">
        <v>213</v>
      </c>
      <c r="J44" s="8">
        <f t="shared" si="1"/>
        <v>398</v>
      </c>
      <c r="K44" s="2"/>
      <c r="L44" s="2"/>
      <c r="M44" s="2"/>
      <c r="N44" s="2"/>
      <c r="O44" s="2"/>
      <c r="P44" s="2"/>
      <c r="Q44" s="2"/>
    </row>
    <row r="45" spans="1:17" ht="15.75" customHeight="1" x14ac:dyDescent="0.25">
      <c r="A45" s="8">
        <f t="shared" si="4"/>
        <v>33</v>
      </c>
      <c r="B45" s="9" t="s">
        <v>84</v>
      </c>
      <c r="C45" s="38">
        <v>185</v>
      </c>
      <c r="D45" s="10">
        <v>213</v>
      </c>
      <c r="E45" s="8">
        <f t="shared" si="0"/>
        <v>398</v>
      </c>
      <c r="F45" s="8">
        <f t="shared" si="5"/>
        <v>81</v>
      </c>
      <c r="G45" s="12" t="s">
        <v>85</v>
      </c>
      <c r="H45" s="38">
        <v>185</v>
      </c>
      <c r="I45" s="10">
        <v>213</v>
      </c>
      <c r="J45" s="8">
        <f t="shared" si="1"/>
        <v>398</v>
      </c>
      <c r="K45" s="2"/>
      <c r="L45" s="2"/>
      <c r="M45" s="2"/>
      <c r="N45" s="2"/>
      <c r="O45" s="2"/>
      <c r="P45" s="2"/>
      <c r="Q45" s="2"/>
    </row>
    <row r="46" spans="1:17" ht="15.75" customHeight="1" x14ac:dyDescent="0.25">
      <c r="A46" s="8">
        <f t="shared" si="4"/>
        <v>34</v>
      </c>
      <c r="B46" s="9" t="s">
        <v>86</v>
      </c>
      <c r="C46" s="38">
        <v>185</v>
      </c>
      <c r="D46" s="10">
        <v>213</v>
      </c>
      <c r="E46" s="8">
        <f t="shared" si="0"/>
        <v>398</v>
      </c>
      <c r="F46" s="8">
        <f t="shared" si="5"/>
        <v>82</v>
      </c>
      <c r="G46" s="12" t="s">
        <v>87</v>
      </c>
      <c r="H46" s="38">
        <v>185</v>
      </c>
      <c r="I46" s="10">
        <v>213</v>
      </c>
      <c r="J46" s="8">
        <f t="shared" si="1"/>
        <v>398</v>
      </c>
      <c r="K46" s="2"/>
      <c r="L46" s="2"/>
      <c r="M46" s="2"/>
      <c r="N46" s="2"/>
      <c r="O46" s="2"/>
      <c r="P46" s="2"/>
      <c r="Q46" s="2"/>
    </row>
    <row r="47" spans="1:17" ht="15.75" customHeight="1" x14ac:dyDescent="0.25">
      <c r="A47" s="8">
        <f t="shared" si="4"/>
        <v>35</v>
      </c>
      <c r="B47" s="9" t="s">
        <v>88</v>
      </c>
      <c r="C47" s="38">
        <v>185</v>
      </c>
      <c r="D47" s="10">
        <v>213</v>
      </c>
      <c r="E47" s="8">
        <f t="shared" si="0"/>
        <v>398</v>
      </c>
      <c r="F47" s="8">
        <f t="shared" si="5"/>
        <v>83</v>
      </c>
      <c r="G47" s="12" t="s">
        <v>89</v>
      </c>
      <c r="H47" s="38">
        <v>185</v>
      </c>
      <c r="I47" s="10">
        <v>213</v>
      </c>
      <c r="J47" s="8">
        <f t="shared" si="1"/>
        <v>398</v>
      </c>
      <c r="K47" s="2"/>
      <c r="L47" s="2"/>
      <c r="M47" s="2"/>
      <c r="N47" s="2"/>
      <c r="O47" s="2"/>
      <c r="P47" s="2"/>
      <c r="Q47" s="2"/>
    </row>
    <row r="48" spans="1:17" ht="15.75" customHeight="1" x14ac:dyDescent="0.25">
      <c r="A48" s="8">
        <f t="shared" si="4"/>
        <v>36</v>
      </c>
      <c r="B48" s="9" t="s">
        <v>90</v>
      </c>
      <c r="C48" s="38">
        <v>185</v>
      </c>
      <c r="D48" s="10">
        <v>213</v>
      </c>
      <c r="E48" s="8">
        <f t="shared" si="0"/>
        <v>398</v>
      </c>
      <c r="F48" s="8">
        <f t="shared" si="5"/>
        <v>84</v>
      </c>
      <c r="G48" s="12" t="s">
        <v>91</v>
      </c>
      <c r="H48" s="38">
        <v>185</v>
      </c>
      <c r="I48" s="10">
        <v>213</v>
      </c>
      <c r="J48" s="8">
        <f t="shared" si="1"/>
        <v>398</v>
      </c>
      <c r="K48" s="2"/>
      <c r="L48" s="2"/>
      <c r="M48" s="2"/>
      <c r="N48" s="2"/>
      <c r="O48" s="2"/>
      <c r="P48" s="2"/>
      <c r="Q48" s="2"/>
    </row>
    <row r="49" spans="1:17" ht="15.75" customHeight="1" x14ac:dyDescent="0.25">
      <c r="A49" s="8">
        <f t="shared" si="4"/>
        <v>37</v>
      </c>
      <c r="B49" s="9" t="s">
        <v>92</v>
      </c>
      <c r="C49" s="38">
        <v>185</v>
      </c>
      <c r="D49" s="10">
        <v>213</v>
      </c>
      <c r="E49" s="8">
        <f t="shared" si="0"/>
        <v>398</v>
      </c>
      <c r="F49" s="8">
        <f t="shared" si="5"/>
        <v>85</v>
      </c>
      <c r="G49" s="12" t="s">
        <v>93</v>
      </c>
      <c r="H49" s="38">
        <v>185</v>
      </c>
      <c r="I49" s="10">
        <v>213</v>
      </c>
      <c r="J49" s="8">
        <f t="shared" si="1"/>
        <v>398</v>
      </c>
      <c r="K49" s="2"/>
      <c r="L49" s="2"/>
      <c r="M49" s="2"/>
      <c r="N49" s="2"/>
      <c r="O49" s="2"/>
      <c r="P49" s="2"/>
      <c r="Q49" s="2"/>
    </row>
    <row r="50" spans="1:17" ht="15.75" customHeight="1" x14ac:dyDescent="0.25">
      <c r="A50" s="8">
        <f t="shared" si="4"/>
        <v>38</v>
      </c>
      <c r="B50" s="12" t="s">
        <v>94</v>
      </c>
      <c r="C50" s="38">
        <v>185</v>
      </c>
      <c r="D50" s="10">
        <v>213</v>
      </c>
      <c r="E50" s="8">
        <f t="shared" si="0"/>
        <v>398</v>
      </c>
      <c r="F50" s="8">
        <f t="shared" si="5"/>
        <v>86</v>
      </c>
      <c r="G50" s="12" t="s">
        <v>95</v>
      </c>
      <c r="H50" s="38">
        <v>185</v>
      </c>
      <c r="I50" s="10">
        <v>213</v>
      </c>
      <c r="J50" s="8">
        <f t="shared" si="1"/>
        <v>398</v>
      </c>
      <c r="K50" s="2"/>
      <c r="L50" s="2"/>
      <c r="M50" s="2"/>
      <c r="N50" s="2"/>
      <c r="O50" s="2"/>
      <c r="P50" s="2"/>
      <c r="Q50" s="2"/>
    </row>
    <row r="51" spans="1:17" ht="15.75" customHeight="1" x14ac:dyDescent="0.25">
      <c r="A51" s="8">
        <f t="shared" si="4"/>
        <v>39</v>
      </c>
      <c r="B51" s="12" t="s">
        <v>96</v>
      </c>
      <c r="C51" s="38">
        <v>185</v>
      </c>
      <c r="D51" s="10">
        <v>213</v>
      </c>
      <c r="E51" s="8">
        <f t="shared" si="0"/>
        <v>398</v>
      </c>
      <c r="F51" s="8">
        <f t="shared" si="5"/>
        <v>87</v>
      </c>
      <c r="G51" s="12" t="s">
        <v>97</v>
      </c>
      <c r="H51" s="38">
        <v>185</v>
      </c>
      <c r="I51" s="10">
        <v>213</v>
      </c>
      <c r="J51" s="8">
        <f t="shared" si="1"/>
        <v>398</v>
      </c>
      <c r="K51" s="2"/>
      <c r="L51" s="2"/>
      <c r="M51" s="2"/>
      <c r="N51" s="2"/>
      <c r="O51" s="2"/>
      <c r="P51" s="2"/>
      <c r="Q51" s="2"/>
    </row>
    <row r="52" spans="1:17" ht="15.75" customHeight="1" x14ac:dyDescent="0.25">
      <c r="A52" s="8">
        <f t="shared" si="4"/>
        <v>40</v>
      </c>
      <c r="B52" s="12" t="s">
        <v>98</v>
      </c>
      <c r="C52" s="38">
        <v>185</v>
      </c>
      <c r="D52" s="10">
        <v>213</v>
      </c>
      <c r="E52" s="8">
        <f t="shared" si="0"/>
        <v>398</v>
      </c>
      <c r="F52" s="8">
        <f t="shared" si="5"/>
        <v>88</v>
      </c>
      <c r="G52" s="12" t="s">
        <v>99</v>
      </c>
      <c r="H52" s="38">
        <v>185</v>
      </c>
      <c r="I52" s="10">
        <v>213</v>
      </c>
      <c r="J52" s="8">
        <f t="shared" si="1"/>
        <v>398</v>
      </c>
      <c r="K52" s="2"/>
      <c r="L52" s="2"/>
      <c r="M52" s="2"/>
      <c r="N52" s="2"/>
      <c r="O52" s="2"/>
      <c r="P52" s="2"/>
      <c r="Q52" s="2"/>
    </row>
    <row r="53" spans="1:17" ht="15.75" customHeight="1" x14ac:dyDescent="0.25">
      <c r="A53" s="8">
        <f t="shared" si="4"/>
        <v>41</v>
      </c>
      <c r="B53" s="12" t="s">
        <v>100</v>
      </c>
      <c r="C53" s="38">
        <v>185</v>
      </c>
      <c r="D53" s="10">
        <v>213</v>
      </c>
      <c r="E53" s="8">
        <f t="shared" si="0"/>
        <v>398</v>
      </c>
      <c r="F53" s="8">
        <f t="shared" si="5"/>
        <v>89</v>
      </c>
      <c r="G53" s="12" t="s">
        <v>101</v>
      </c>
      <c r="H53" s="38">
        <v>185</v>
      </c>
      <c r="I53" s="10">
        <v>213</v>
      </c>
      <c r="J53" s="8">
        <f t="shared" si="1"/>
        <v>398</v>
      </c>
      <c r="K53" s="2"/>
      <c r="L53" s="13"/>
      <c r="M53" s="13"/>
      <c r="N53" s="13"/>
      <c r="O53" s="2"/>
      <c r="P53" s="2"/>
      <c r="Q53" s="2"/>
    </row>
    <row r="54" spans="1:17" ht="15.75" customHeight="1" x14ac:dyDescent="0.25">
      <c r="A54" s="8">
        <f t="shared" si="4"/>
        <v>42</v>
      </c>
      <c r="B54" s="12" t="s">
        <v>102</v>
      </c>
      <c r="C54" s="38">
        <v>185</v>
      </c>
      <c r="D54" s="10">
        <v>213</v>
      </c>
      <c r="E54" s="8">
        <f t="shared" si="0"/>
        <v>398</v>
      </c>
      <c r="F54" s="8">
        <f t="shared" si="5"/>
        <v>90</v>
      </c>
      <c r="G54" s="12" t="s">
        <v>103</v>
      </c>
      <c r="H54" s="38">
        <v>185</v>
      </c>
      <c r="I54" s="10">
        <v>213</v>
      </c>
      <c r="J54" s="8">
        <f t="shared" si="1"/>
        <v>398</v>
      </c>
      <c r="K54" s="2"/>
      <c r="L54" s="13"/>
      <c r="M54" s="13"/>
      <c r="N54" s="13"/>
      <c r="O54" s="2"/>
      <c r="P54" s="2"/>
      <c r="Q54" s="2"/>
    </row>
    <row r="55" spans="1:17" ht="15.75" customHeight="1" x14ac:dyDescent="0.25">
      <c r="A55" s="8">
        <f t="shared" si="4"/>
        <v>43</v>
      </c>
      <c r="B55" s="12" t="s">
        <v>104</v>
      </c>
      <c r="C55" s="38">
        <v>185</v>
      </c>
      <c r="D55" s="10">
        <v>213</v>
      </c>
      <c r="E55" s="8">
        <f t="shared" si="0"/>
        <v>398</v>
      </c>
      <c r="F55" s="8">
        <f t="shared" si="5"/>
        <v>91</v>
      </c>
      <c r="G55" s="12" t="s">
        <v>105</v>
      </c>
      <c r="H55" s="38">
        <v>185</v>
      </c>
      <c r="I55" s="10">
        <v>213</v>
      </c>
      <c r="J55" s="8">
        <f t="shared" si="1"/>
        <v>398</v>
      </c>
      <c r="K55" s="2"/>
      <c r="L55" s="13"/>
      <c r="M55" s="13"/>
      <c r="N55" s="13"/>
      <c r="O55" s="2"/>
      <c r="P55" s="2"/>
      <c r="Q55" s="2"/>
    </row>
    <row r="56" spans="1:17" ht="15.75" customHeight="1" x14ac:dyDescent="0.25">
      <c r="A56" s="8">
        <f t="shared" si="4"/>
        <v>44</v>
      </c>
      <c r="B56" s="12" t="s">
        <v>106</v>
      </c>
      <c r="C56" s="38">
        <v>185</v>
      </c>
      <c r="D56" s="10">
        <v>213</v>
      </c>
      <c r="E56" s="8">
        <f t="shared" si="0"/>
        <v>398</v>
      </c>
      <c r="F56" s="8">
        <f t="shared" si="5"/>
        <v>92</v>
      </c>
      <c r="G56" s="12" t="s">
        <v>107</v>
      </c>
      <c r="H56" s="38">
        <v>185</v>
      </c>
      <c r="I56" s="10">
        <v>213</v>
      </c>
      <c r="J56" s="8">
        <f t="shared" si="1"/>
        <v>398</v>
      </c>
      <c r="K56" s="2"/>
      <c r="L56" s="13"/>
      <c r="M56" s="13"/>
      <c r="N56" s="13"/>
      <c r="O56" s="2"/>
      <c r="P56" s="2"/>
      <c r="Q56" s="2"/>
    </row>
    <row r="57" spans="1:17" ht="15.75" customHeight="1" x14ac:dyDescent="0.25">
      <c r="A57" s="8">
        <f t="shared" si="4"/>
        <v>45</v>
      </c>
      <c r="B57" s="12" t="s">
        <v>108</v>
      </c>
      <c r="C57" s="38">
        <v>185</v>
      </c>
      <c r="D57" s="10">
        <v>213</v>
      </c>
      <c r="E57" s="8">
        <f t="shared" si="0"/>
        <v>398</v>
      </c>
      <c r="F57" s="8">
        <f t="shared" si="5"/>
        <v>93</v>
      </c>
      <c r="G57" s="12" t="s">
        <v>109</v>
      </c>
      <c r="H57" s="38">
        <v>185</v>
      </c>
      <c r="I57" s="10">
        <v>213</v>
      </c>
      <c r="J57" s="8">
        <f t="shared" si="1"/>
        <v>398</v>
      </c>
      <c r="K57" s="2"/>
      <c r="L57" s="14"/>
      <c r="M57" s="13"/>
      <c r="N57" s="15"/>
      <c r="O57" s="2"/>
      <c r="P57" s="2"/>
      <c r="Q57" s="2"/>
    </row>
    <row r="58" spans="1:17" ht="15.75" customHeight="1" x14ac:dyDescent="0.25">
      <c r="A58" s="8">
        <f t="shared" si="4"/>
        <v>46</v>
      </c>
      <c r="B58" s="12" t="s">
        <v>110</v>
      </c>
      <c r="C58" s="38">
        <v>185</v>
      </c>
      <c r="D58" s="10">
        <v>213</v>
      </c>
      <c r="E58" s="8">
        <f t="shared" si="0"/>
        <v>398</v>
      </c>
      <c r="F58" s="8">
        <f t="shared" si="5"/>
        <v>94</v>
      </c>
      <c r="G58" s="12" t="s">
        <v>111</v>
      </c>
      <c r="H58" s="38">
        <v>185</v>
      </c>
      <c r="I58" s="10">
        <v>213</v>
      </c>
      <c r="J58" s="8">
        <f t="shared" si="1"/>
        <v>398</v>
      </c>
      <c r="K58" s="2"/>
      <c r="L58" s="16"/>
      <c r="M58" s="13"/>
      <c r="N58" s="15"/>
      <c r="O58" s="2"/>
      <c r="P58" s="2"/>
      <c r="Q58" s="2"/>
    </row>
    <row r="59" spans="1:17" ht="15.75" customHeight="1" x14ac:dyDescent="0.25">
      <c r="A59" s="17">
        <f t="shared" si="4"/>
        <v>47</v>
      </c>
      <c r="B59" s="18" t="s">
        <v>112</v>
      </c>
      <c r="C59" s="38">
        <v>185</v>
      </c>
      <c r="D59" s="10">
        <v>213</v>
      </c>
      <c r="E59" s="17">
        <f t="shared" si="0"/>
        <v>398</v>
      </c>
      <c r="F59" s="17">
        <f t="shared" si="5"/>
        <v>95</v>
      </c>
      <c r="G59" s="18" t="s">
        <v>113</v>
      </c>
      <c r="H59" s="38">
        <v>185</v>
      </c>
      <c r="I59" s="10">
        <v>213</v>
      </c>
      <c r="J59" s="17">
        <f t="shared" si="1"/>
        <v>398</v>
      </c>
      <c r="K59" s="2"/>
      <c r="L59" s="16"/>
      <c r="M59" s="19"/>
      <c r="N59" s="15"/>
      <c r="O59" s="2"/>
      <c r="P59" s="2"/>
      <c r="Q59" s="2"/>
    </row>
    <row r="60" spans="1:17" ht="15.75" customHeight="1" x14ac:dyDescent="0.25">
      <c r="A60" s="17">
        <f t="shared" si="4"/>
        <v>48</v>
      </c>
      <c r="B60" s="18" t="s">
        <v>114</v>
      </c>
      <c r="C60" s="38">
        <v>185</v>
      </c>
      <c r="D60" s="10">
        <v>213</v>
      </c>
      <c r="E60" s="17">
        <f t="shared" si="0"/>
        <v>398</v>
      </c>
      <c r="F60" s="17">
        <f t="shared" si="5"/>
        <v>96</v>
      </c>
      <c r="G60" s="18" t="s">
        <v>115</v>
      </c>
      <c r="H60" s="38">
        <v>185</v>
      </c>
      <c r="I60" s="10">
        <v>213</v>
      </c>
      <c r="J60" s="17">
        <f t="shared" si="1"/>
        <v>398</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68.25" customHeight="1" x14ac:dyDescent="0.25">
      <c r="A62" s="129" t="s">
        <v>215</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48" t="s">
        <v>216</v>
      </c>
      <c r="B63" s="149"/>
      <c r="C63" s="149"/>
      <c r="D63" s="149"/>
      <c r="E63" s="136" t="s">
        <v>207</v>
      </c>
      <c r="F63" s="137"/>
      <c r="G63" s="138"/>
      <c r="H63" s="21">
        <v>0</v>
      </c>
      <c r="I63" s="21">
        <v>4.8899999999999997</v>
      </c>
      <c r="J63" s="21">
        <f>H63+I63</f>
        <v>4.8899999999999997</v>
      </c>
      <c r="K63" s="2"/>
      <c r="L63" s="22">
        <f>888+51.333</f>
        <v>939.33299999999997</v>
      </c>
      <c r="M63" s="32">
        <f>L63/1000</f>
        <v>0.93933299999999997</v>
      </c>
      <c r="N63" s="4"/>
      <c r="O63" s="7"/>
      <c r="P63" s="7"/>
      <c r="Q63" s="7"/>
    </row>
    <row r="64" spans="1:17" ht="26.25" customHeight="1" x14ac:dyDescent="0.25">
      <c r="A64" s="150"/>
      <c r="B64" s="151"/>
      <c r="C64" s="151"/>
      <c r="D64" s="151"/>
      <c r="E64" s="139" t="s">
        <v>208</v>
      </c>
      <c r="F64" s="140"/>
      <c r="G64" s="141"/>
      <c r="H64" s="36">
        <v>0</v>
      </c>
      <c r="I64" s="36">
        <f>L82</f>
        <v>0.93933299999999997</v>
      </c>
      <c r="J64" s="36">
        <f>H64+I64</f>
        <v>0.93933299999999997</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2" t="s">
        <v>209</v>
      </c>
      <c r="B66" s="143"/>
      <c r="C66" s="143"/>
      <c r="D66" s="143"/>
      <c r="E66" s="143"/>
      <c r="F66" s="143"/>
      <c r="G66" s="143"/>
      <c r="H66" s="143"/>
      <c r="I66" s="143"/>
      <c r="J66" s="144"/>
      <c r="K66" s="2" t="s">
        <v>124</v>
      </c>
      <c r="L66" s="24"/>
      <c r="M66" s="27">
        <v>0.125</v>
      </c>
      <c r="N66" s="28">
        <v>0.56000000000000005</v>
      </c>
      <c r="O66" s="29">
        <f>M66+N66</f>
        <v>0.68500000000000005</v>
      </c>
      <c r="P66" s="29">
        <f>O66/J63*100</f>
        <v>14.008179959100206</v>
      </c>
      <c r="Q66" s="7"/>
    </row>
    <row r="67" spans="1:17" ht="25.5" customHeight="1" x14ac:dyDescent="0.25">
      <c r="A67" s="30"/>
      <c r="B67" s="31"/>
      <c r="C67" s="31"/>
      <c r="D67" s="31"/>
      <c r="E67" s="31"/>
      <c r="F67" s="31"/>
      <c r="G67" s="31"/>
      <c r="H67" s="145" t="s">
        <v>125</v>
      </c>
      <c r="I67" s="146"/>
      <c r="J67" s="147"/>
      <c r="K67" s="2"/>
      <c r="L67" s="4"/>
      <c r="M67" s="29">
        <f>H63+H64</f>
        <v>0</v>
      </c>
      <c r="N67" s="29">
        <f>I63+I64-N66-0.018-M66-0.018</f>
        <v>5.108333</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0.21284720833333334</v>
      </c>
      <c r="O69" s="23"/>
      <c r="P69" s="32">
        <f>M69+N69</f>
        <v>0.21284720833333334</v>
      </c>
      <c r="Q69" s="7"/>
    </row>
    <row r="70" spans="1:17" ht="15.75" customHeight="1" x14ac:dyDescent="0.25">
      <c r="A70" s="2"/>
      <c r="B70" s="2"/>
      <c r="C70" s="2"/>
      <c r="D70" s="2"/>
      <c r="E70" s="2"/>
      <c r="F70" s="2"/>
      <c r="G70" s="2"/>
      <c r="H70" s="2"/>
      <c r="I70" s="2"/>
      <c r="J70" s="2"/>
      <c r="K70" s="2"/>
      <c r="L70" s="7"/>
      <c r="M70" s="29">
        <f>M69*1000</f>
        <v>0</v>
      </c>
      <c r="N70" s="29">
        <f>N69*1000</f>
        <v>212.84720833333336</v>
      </c>
      <c r="O70" s="23"/>
      <c r="P70" s="29">
        <f>M70+N70</f>
        <v>212.84720833333336</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68"/>
      <c r="F72" s="2"/>
      <c r="G72" s="2"/>
      <c r="H72" s="2"/>
      <c r="I72" s="2"/>
      <c r="J72" s="68"/>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0.88470000000000004</v>
      </c>
      <c r="M81" s="32">
        <f>K81+L81</f>
        <v>0.88470000000000004</v>
      </c>
      <c r="N81" s="32">
        <f>M81-M63</f>
        <v>-5.4632999999999932E-2</v>
      </c>
      <c r="O81" s="2"/>
      <c r="P81" s="2"/>
      <c r="Q81" s="2"/>
    </row>
    <row r="82" spans="1:17" ht="15.75" customHeight="1" x14ac:dyDescent="0.25">
      <c r="A82" s="2"/>
      <c r="B82" s="2"/>
      <c r="C82" s="2"/>
      <c r="D82" s="2"/>
      <c r="E82" s="2"/>
      <c r="F82" s="2"/>
      <c r="G82" s="2"/>
      <c r="H82" s="2"/>
      <c r="I82" s="2"/>
      <c r="J82" s="2"/>
      <c r="K82" s="35">
        <v>0</v>
      </c>
      <c r="L82" s="35">
        <f>L81-N81</f>
        <v>0.93933299999999997</v>
      </c>
      <c r="M82" s="32">
        <f>K82+L82</f>
        <v>0.93933299999999997</v>
      </c>
      <c r="N82" s="32">
        <f>N81/2</f>
        <v>-2.7316499999999966E-2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pageSetup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3" workbookViewId="0">
      <selection activeCell="L11" sqref="L11:N38"/>
    </sheetView>
  </sheetViews>
  <sheetFormatPr defaultColWidth="14.42578125" defaultRowHeight="15" x14ac:dyDescent="0.25"/>
  <cols>
    <col min="1" max="1" width="10.5703125" style="71" customWidth="1"/>
    <col min="2" max="2" width="18.5703125" style="71" customWidth="1"/>
    <col min="3" max="4" width="12.7109375" style="71" customWidth="1"/>
    <col min="5" max="5" width="14.7109375" style="71" customWidth="1"/>
    <col min="6" max="6" width="12.42578125" style="71" customWidth="1"/>
    <col min="7" max="7" width="15.140625" style="71" customWidth="1"/>
    <col min="8" max="9" width="12.7109375" style="71" customWidth="1"/>
    <col min="10" max="10" width="15" style="71" customWidth="1"/>
    <col min="11" max="11" width="9.140625" style="71" customWidth="1"/>
    <col min="12" max="12" width="13" style="71" customWidth="1"/>
    <col min="13" max="13" width="12.7109375" style="71" customWidth="1"/>
    <col min="14" max="14" width="14.28515625" style="71" customWidth="1"/>
    <col min="15" max="15" width="7.85546875" style="71" customWidth="1"/>
    <col min="16" max="17" width="9.140625" style="71" customWidth="1"/>
    <col min="18" max="16384" width="14.42578125" style="71"/>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211</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227</v>
      </c>
      <c r="D9" s="116"/>
      <c r="E9" s="116"/>
      <c r="F9" s="116"/>
      <c r="G9" s="116"/>
      <c r="H9" s="116"/>
      <c r="I9" s="116"/>
      <c r="J9" s="117"/>
      <c r="K9" s="6"/>
      <c r="L9" s="6"/>
      <c r="M9" s="6"/>
      <c r="N9" s="6"/>
      <c r="O9" s="6"/>
      <c r="P9" s="6"/>
      <c r="Q9" s="6"/>
    </row>
    <row r="10" spans="1:17" x14ac:dyDescent="0.25">
      <c r="A10" s="111" t="s">
        <v>14</v>
      </c>
      <c r="B10" s="104"/>
      <c r="C10" s="115" t="s">
        <v>217</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8">
        <v>180</v>
      </c>
      <c r="D13" s="10">
        <v>219</v>
      </c>
      <c r="E13" s="11">
        <f t="shared" ref="E13:E60" si="0">SUM(C13,D13)</f>
        <v>399</v>
      </c>
      <c r="F13" s="8">
        <v>49</v>
      </c>
      <c r="G13" s="12" t="s">
        <v>21</v>
      </c>
      <c r="H13" s="72">
        <v>225</v>
      </c>
      <c r="I13" s="10">
        <v>219</v>
      </c>
      <c r="J13" s="8">
        <f t="shared" ref="J13:J60" si="1">SUM(H13,I13)</f>
        <v>444</v>
      </c>
      <c r="K13" s="2"/>
      <c r="L13" s="2"/>
      <c r="M13" s="7"/>
      <c r="N13" s="7"/>
      <c r="O13" s="2"/>
      <c r="P13" s="2"/>
      <c r="Q13" s="2"/>
    </row>
    <row r="14" spans="1:17" x14ac:dyDescent="0.25">
      <c r="A14" s="8">
        <f t="shared" ref="A14:A36" si="2">A13+1</f>
        <v>2</v>
      </c>
      <c r="B14" s="9" t="s">
        <v>22</v>
      </c>
      <c r="C14" s="38">
        <v>180</v>
      </c>
      <c r="D14" s="10">
        <v>219</v>
      </c>
      <c r="E14" s="11">
        <f t="shared" si="0"/>
        <v>399</v>
      </c>
      <c r="F14" s="8">
        <f t="shared" ref="F14:F36" si="3">F13+1</f>
        <v>50</v>
      </c>
      <c r="G14" s="12" t="s">
        <v>23</v>
      </c>
      <c r="H14" s="72">
        <v>225</v>
      </c>
      <c r="I14" s="10">
        <v>219</v>
      </c>
      <c r="J14" s="8">
        <f t="shared" si="1"/>
        <v>444</v>
      </c>
      <c r="K14" s="2"/>
      <c r="L14" s="2" t="s">
        <v>20</v>
      </c>
      <c r="M14" s="7">
        <f>AVERAGE(C13:C16)</f>
        <v>180</v>
      </c>
      <c r="N14" s="7">
        <f>AVERAGE(D13:D16)</f>
        <v>219</v>
      </c>
      <c r="O14" s="2"/>
      <c r="P14" s="2"/>
      <c r="Q14" s="2"/>
    </row>
    <row r="15" spans="1:17" x14ac:dyDescent="0.25">
      <c r="A15" s="8">
        <f t="shared" si="2"/>
        <v>3</v>
      </c>
      <c r="B15" s="9" t="s">
        <v>24</v>
      </c>
      <c r="C15" s="38">
        <v>180</v>
      </c>
      <c r="D15" s="10">
        <v>219</v>
      </c>
      <c r="E15" s="11">
        <f t="shared" si="0"/>
        <v>399</v>
      </c>
      <c r="F15" s="8">
        <f t="shared" si="3"/>
        <v>51</v>
      </c>
      <c r="G15" s="12" t="s">
        <v>25</v>
      </c>
      <c r="H15" s="72">
        <v>225</v>
      </c>
      <c r="I15" s="10">
        <v>219</v>
      </c>
      <c r="J15" s="8">
        <f t="shared" si="1"/>
        <v>444</v>
      </c>
      <c r="K15" s="2"/>
      <c r="L15" s="2" t="s">
        <v>28</v>
      </c>
      <c r="M15" s="7">
        <f>AVERAGE(C17:C20)</f>
        <v>180</v>
      </c>
      <c r="N15" s="7">
        <f>AVERAGE(D17:D20)</f>
        <v>219</v>
      </c>
      <c r="O15" s="2"/>
      <c r="P15" s="2"/>
      <c r="Q15" s="2"/>
    </row>
    <row r="16" spans="1:17" x14ac:dyDescent="0.25">
      <c r="A16" s="8">
        <f t="shared" si="2"/>
        <v>4</v>
      </c>
      <c r="B16" s="9" t="s">
        <v>26</v>
      </c>
      <c r="C16" s="38">
        <v>180</v>
      </c>
      <c r="D16" s="10">
        <v>219</v>
      </c>
      <c r="E16" s="11">
        <f t="shared" si="0"/>
        <v>399</v>
      </c>
      <c r="F16" s="8">
        <f t="shared" si="3"/>
        <v>52</v>
      </c>
      <c r="G16" s="12" t="s">
        <v>27</v>
      </c>
      <c r="H16" s="72">
        <v>225</v>
      </c>
      <c r="I16" s="10">
        <v>219</v>
      </c>
      <c r="J16" s="8">
        <f t="shared" si="1"/>
        <v>444</v>
      </c>
      <c r="K16" s="2"/>
      <c r="L16" s="2" t="s">
        <v>36</v>
      </c>
      <c r="M16" s="7">
        <f>AVERAGE(C21:C24)</f>
        <v>180</v>
      </c>
      <c r="N16" s="7">
        <f>AVERAGE(D21:D24)</f>
        <v>219</v>
      </c>
      <c r="O16" s="2"/>
      <c r="P16" s="2"/>
      <c r="Q16" s="2"/>
    </row>
    <row r="17" spans="1:17" x14ac:dyDescent="0.25">
      <c r="A17" s="8">
        <f t="shared" si="2"/>
        <v>5</v>
      </c>
      <c r="B17" s="9" t="s">
        <v>28</v>
      </c>
      <c r="C17" s="38">
        <v>180</v>
      </c>
      <c r="D17" s="10">
        <v>219</v>
      </c>
      <c r="E17" s="11">
        <f t="shared" si="0"/>
        <v>399</v>
      </c>
      <c r="F17" s="8">
        <f t="shared" si="3"/>
        <v>53</v>
      </c>
      <c r="G17" s="12" t="s">
        <v>29</v>
      </c>
      <c r="H17" s="72">
        <v>225</v>
      </c>
      <c r="I17" s="10">
        <v>219</v>
      </c>
      <c r="J17" s="8">
        <f t="shared" si="1"/>
        <v>444</v>
      </c>
      <c r="K17" s="2"/>
      <c r="L17" s="2" t="s">
        <v>44</v>
      </c>
      <c r="M17" s="7">
        <f>AVERAGE(C25:C28)</f>
        <v>180</v>
      </c>
      <c r="N17" s="7">
        <f>AVERAGE(D25:D28)</f>
        <v>219</v>
      </c>
      <c r="O17" s="2"/>
      <c r="P17" s="2"/>
      <c r="Q17" s="2"/>
    </row>
    <row r="18" spans="1:17" x14ac:dyDescent="0.25">
      <c r="A18" s="8">
        <f t="shared" si="2"/>
        <v>6</v>
      </c>
      <c r="B18" s="9" t="s">
        <v>30</v>
      </c>
      <c r="C18" s="38">
        <v>180</v>
      </c>
      <c r="D18" s="10">
        <v>219</v>
      </c>
      <c r="E18" s="11">
        <f t="shared" si="0"/>
        <v>399</v>
      </c>
      <c r="F18" s="8">
        <f t="shared" si="3"/>
        <v>54</v>
      </c>
      <c r="G18" s="12" t="s">
        <v>31</v>
      </c>
      <c r="H18" s="72">
        <v>225</v>
      </c>
      <c r="I18" s="10">
        <v>219</v>
      </c>
      <c r="J18" s="8">
        <f t="shared" si="1"/>
        <v>444</v>
      </c>
      <c r="K18" s="2"/>
      <c r="L18" s="2" t="s">
        <v>52</v>
      </c>
      <c r="M18" s="7">
        <f>AVERAGE(C29:C32)</f>
        <v>180</v>
      </c>
      <c r="N18" s="7">
        <f>AVERAGE(D29:D32)</f>
        <v>219</v>
      </c>
      <c r="O18" s="2"/>
      <c r="P18" s="2"/>
      <c r="Q18" s="2"/>
    </row>
    <row r="19" spans="1:17" x14ac:dyDescent="0.25">
      <c r="A19" s="8">
        <f t="shared" si="2"/>
        <v>7</v>
      </c>
      <c r="B19" s="9" t="s">
        <v>32</v>
      </c>
      <c r="C19" s="38">
        <v>180</v>
      </c>
      <c r="D19" s="10">
        <v>219</v>
      </c>
      <c r="E19" s="11">
        <f t="shared" si="0"/>
        <v>399</v>
      </c>
      <c r="F19" s="8">
        <f t="shared" si="3"/>
        <v>55</v>
      </c>
      <c r="G19" s="12" t="s">
        <v>33</v>
      </c>
      <c r="H19" s="72">
        <v>225</v>
      </c>
      <c r="I19" s="10">
        <v>219</v>
      </c>
      <c r="J19" s="8">
        <f t="shared" si="1"/>
        <v>444</v>
      </c>
      <c r="K19" s="2"/>
      <c r="L19" s="2" t="s">
        <v>60</v>
      </c>
      <c r="M19" s="7">
        <f>AVERAGE(C33:C36)</f>
        <v>180</v>
      </c>
      <c r="N19" s="7">
        <f>AVERAGE(D33:D36)</f>
        <v>219</v>
      </c>
      <c r="O19" s="2"/>
      <c r="P19" s="2"/>
      <c r="Q19" s="2"/>
    </row>
    <row r="20" spans="1:17" x14ac:dyDescent="0.25">
      <c r="A20" s="8">
        <f t="shared" si="2"/>
        <v>8</v>
      </c>
      <c r="B20" s="9" t="s">
        <v>34</v>
      </c>
      <c r="C20" s="38">
        <v>180</v>
      </c>
      <c r="D20" s="10">
        <v>219</v>
      </c>
      <c r="E20" s="11">
        <f t="shared" si="0"/>
        <v>399</v>
      </c>
      <c r="F20" s="8">
        <f t="shared" si="3"/>
        <v>56</v>
      </c>
      <c r="G20" s="12" t="s">
        <v>35</v>
      </c>
      <c r="H20" s="72">
        <v>225</v>
      </c>
      <c r="I20" s="10">
        <v>219</v>
      </c>
      <c r="J20" s="8">
        <f t="shared" si="1"/>
        <v>444</v>
      </c>
      <c r="K20" s="2"/>
      <c r="L20" s="2" t="s">
        <v>68</v>
      </c>
      <c r="M20" s="7">
        <f>AVERAGE(C37:C40)</f>
        <v>180</v>
      </c>
      <c r="N20" s="7">
        <f>AVERAGE(D37:D40)</f>
        <v>219</v>
      </c>
      <c r="O20" s="2"/>
      <c r="P20" s="2"/>
      <c r="Q20" s="2"/>
    </row>
    <row r="21" spans="1:17" ht="15.75" customHeight="1" x14ac:dyDescent="0.25">
      <c r="A21" s="8">
        <f t="shared" si="2"/>
        <v>9</v>
      </c>
      <c r="B21" s="9" t="s">
        <v>36</v>
      </c>
      <c r="C21" s="38">
        <v>180</v>
      </c>
      <c r="D21" s="10">
        <v>219</v>
      </c>
      <c r="E21" s="11">
        <f t="shared" si="0"/>
        <v>399</v>
      </c>
      <c r="F21" s="8">
        <f t="shared" si="3"/>
        <v>57</v>
      </c>
      <c r="G21" s="12" t="s">
        <v>37</v>
      </c>
      <c r="H21" s="72">
        <v>225</v>
      </c>
      <c r="I21" s="10">
        <v>219</v>
      </c>
      <c r="J21" s="8">
        <f t="shared" si="1"/>
        <v>444</v>
      </c>
      <c r="K21" s="2"/>
      <c r="L21" s="2" t="s">
        <v>76</v>
      </c>
      <c r="M21" s="7">
        <f>AVERAGE(C41:C44)</f>
        <v>180</v>
      </c>
      <c r="N21" s="7">
        <f>AVERAGE(D41:D44)</f>
        <v>219</v>
      </c>
      <c r="O21" s="2"/>
      <c r="P21" s="2"/>
      <c r="Q21" s="2"/>
    </row>
    <row r="22" spans="1:17" ht="15.75" customHeight="1" x14ac:dyDescent="0.25">
      <c r="A22" s="8">
        <f t="shared" si="2"/>
        <v>10</v>
      </c>
      <c r="B22" s="9" t="s">
        <v>38</v>
      </c>
      <c r="C22" s="38">
        <v>180</v>
      </c>
      <c r="D22" s="10">
        <v>219</v>
      </c>
      <c r="E22" s="11">
        <f t="shared" si="0"/>
        <v>399</v>
      </c>
      <c r="F22" s="8">
        <f t="shared" si="3"/>
        <v>58</v>
      </c>
      <c r="G22" s="12" t="s">
        <v>39</v>
      </c>
      <c r="H22" s="72">
        <v>225</v>
      </c>
      <c r="I22" s="10">
        <v>219</v>
      </c>
      <c r="J22" s="8">
        <f t="shared" si="1"/>
        <v>444</v>
      </c>
      <c r="K22" s="2"/>
      <c r="L22" s="2" t="s">
        <v>84</v>
      </c>
      <c r="M22" s="7">
        <f>AVERAGE(C45:C48)</f>
        <v>180</v>
      </c>
      <c r="N22" s="7">
        <f>AVERAGE(D45:D48)</f>
        <v>219</v>
      </c>
      <c r="O22" s="2"/>
      <c r="P22" s="2"/>
      <c r="Q22" s="2"/>
    </row>
    <row r="23" spans="1:17" ht="15.75" customHeight="1" x14ac:dyDescent="0.25">
      <c r="A23" s="8">
        <f t="shared" si="2"/>
        <v>11</v>
      </c>
      <c r="B23" s="9" t="s">
        <v>40</v>
      </c>
      <c r="C23" s="38">
        <v>180</v>
      </c>
      <c r="D23" s="10">
        <v>219</v>
      </c>
      <c r="E23" s="11">
        <f t="shared" si="0"/>
        <v>399</v>
      </c>
      <c r="F23" s="8">
        <f t="shared" si="3"/>
        <v>59</v>
      </c>
      <c r="G23" s="12" t="s">
        <v>41</v>
      </c>
      <c r="H23" s="72">
        <v>225</v>
      </c>
      <c r="I23" s="10">
        <v>219</v>
      </c>
      <c r="J23" s="8">
        <f t="shared" si="1"/>
        <v>444</v>
      </c>
      <c r="K23" s="2"/>
      <c r="L23" s="2" t="s">
        <v>92</v>
      </c>
      <c r="M23" s="7">
        <f>AVERAGE(C49:C52)</f>
        <v>180</v>
      </c>
      <c r="N23" s="7">
        <f>AVERAGE(D49:D52)</f>
        <v>219</v>
      </c>
      <c r="O23" s="2"/>
      <c r="P23" s="2"/>
      <c r="Q23" s="2"/>
    </row>
    <row r="24" spans="1:17" ht="15.75" customHeight="1" x14ac:dyDescent="0.25">
      <c r="A24" s="8">
        <f t="shared" si="2"/>
        <v>12</v>
      </c>
      <c r="B24" s="9" t="s">
        <v>42</v>
      </c>
      <c r="C24" s="38">
        <v>180</v>
      </c>
      <c r="D24" s="10">
        <v>219</v>
      </c>
      <c r="E24" s="11">
        <f t="shared" si="0"/>
        <v>399</v>
      </c>
      <c r="F24" s="8">
        <f t="shared" si="3"/>
        <v>60</v>
      </c>
      <c r="G24" s="12" t="s">
        <v>43</v>
      </c>
      <c r="H24" s="72">
        <v>225</v>
      </c>
      <c r="I24" s="10">
        <v>219</v>
      </c>
      <c r="J24" s="8">
        <f t="shared" si="1"/>
        <v>444</v>
      </c>
      <c r="K24" s="2"/>
      <c r="L24" s="13" t="s">
        <v>100</v>
      </c>
      <c r="M24" s="7">
        <f>AVERAGE(C53:C56)</f>
        <v>195</v>
      </c>
      <c r="N24" s="7">
        <f>AVERAGE(D53:D56)</f>
        <v>219</v>
      </c>
      <c r="O24" s="2"/>
      <c r="P24" s="2"/>
      <c r="Q24" s="2"/>
    </row>
    <row r="25" spans="1:17" ht="15.75" customHeight="1" x14ac:dyDescent="0.25">
      <c r="A25" s="8">
        <f t="shared" si="2"/>
        <v>13</v>
      </c>
      <c r="B25" s="9" t="s">
        <v>44</v>
      </c>
      <c r="C25" s="38">
        <v>180</v>
      </c>
      <c r="D25" s="10">
        <v>219</v>
      </c>
      <c r="E25" s="11">
        <f t="shared" si="0"/>
        <v>399</v>
      </c>
      <c r="F25" s="8">
        <f t="shared" si="3"/>
        <v>61</v>
      </c>
      <c r="G25" s="12" t="s">
        <v>45</v>
      </c>
      <c r="H25" s="72">
        <v>225</v>
      </c>
      <c r="I25" s="10">
        <v>219</v>
      </c>
      <c r="J25" s="8">
        <f t="shared" si="1"/>
        <v>444</v>
      </c>
      <c r="K25" s="2"/>
      <c r="L25" s="16" t="s">
        <v>108</v>
      </c>
      <c r="M25" s="7">
        <f>AVERAGE(C57:C60)</f>
        <v>222.5</v>
      </c>
      <c r="N25" s="7">
        <f>AVERAGE(D57:D60)</f>
        <v>219</v>
      </c>
      <c r="O25" s="2"/>
      <c r="P25" s="2"/>
      <c r="Q25" s="2"/>
    </row>
    <row r="26" spans="1:17" ht="15.75" customHeight="1" x14ac:dyDescent="0.25">
      <c r="A26" s="8">
        <f t="shared" si="2"/>
        <v>14</v>
      </c>
      <c r="B26" s="9" t="s">
        <v>46</v>
      </c>
      <c r="C26" s="38">
        <v>180</v>
      </c>
      <c r="D26" s="10">
        <v>219</v>
      </c>
      <c r="E26" s="11">
        <f t="shared" si="0"/>
        <v>399</v>
      </c>
      <c r="F26" s="8">
        <f t="shared" si="3"/>
        <v>62</v>
      </c>
      <c r="G26" s="12" t="s">
        <v>47</v>
      </c>
      <c r="H26" s="72">
        <v>225</v>
      </c>
      <c r="I26" s="10">
        <v>219</v>
      </c>
      <c r="J26" s="8">
        <f t="shared" si="1"/>
        <v>444</v>
      </c>
      <c r="K26" s="2"/>
      <c r="L26" s="16" t="s">
        <v>21</v>
      </c>
      <c r="M26" s="7">
        <f>AVERAGE(H13:H16)</f>
        <v>225</v>
      </c>
      <c r="N26" s="7">
        <f>AVERAGE(I13:I16)</f>
        <v>219</v>
      </c>
      <c r="O26" s="2"/>
      <c r="P26" s="2"/>
      <c r="Q26" s="2"/>
    </row>
    <row r="27" spans="1:17" ht="15.75" customHeight="1" x14ac:dyDescent="0.25">
      <c r="A27" s="8">
        <f t="shared" si="2"/>
        <v>15</v>
      </c>
      <c r="B27" s="9" t="s">
        <v>48</v>
      </c>
      <c r="C27" s="38">
        <v>180</v>
      </c>
      <c r="D27" s="10">
        <v>219</v>
      </c>
      <c r="E27" s="11">
        <f t="shared" si="0"/>
        <v>399</v>
      </c>
      <c r="F27" s="8">
        <f t="shared" si="3"/>
        <v>63</v>
      </c>
      <c r="G27" s="12" t="s">
        <v>49</v>
      </c>
      <c r="H27" s="72">
        <v>225</v>
      </c>
      <c r="I27" s="10">
        <v>219</v>
      </c>
      <c r="J27" s="8">
        <f t="shared" si="1"/>
        <v>444</v>
      </c>
      <c r="K27" s="2"/>
      <c r="L27" s="24" t="s">
        <v>29</v>
      </c>
      <c r="M27" s="7">
        <f>AVERAGE(H17:H20)</f>
        <v>225</v>
      </c>
      <c r="N27" s="7">
        <f>AVERAGE(I17:I20)</f>
        <v>219</v>
      </c>
      <c r="O27" s="2"/>
      <c r="P27" s="2"/>
      <c r="Q27" s="2"/>
    </row>
    <row r="28" spans="1:17" ht="15.75" customHeight="1" x14ac:dyDescent="0.25">
      <c r="A28" s="8">
        <f t="shared" si="2"/>
        <v>16</v>
      </c>
      <c r="B28" s="9" t="s">
        <v>50</v>
      </c>
      <c r="C28" s="38">
        <v>180</v>
      </c>
      <c r="D28" s="10">
        <v>219</v>
      </c>
      <c r="E28" s="11">
        <f t="shared" si="0"/>
        <v>399</v>
      </c>
      <c r="F28" s="8">
        <f t="shared" si="3"/>
        <v>64</v>
      </c>
      <c r="G28" s="12" t="s">
        <v>51</v>
      </c>
      <c r="H28" s="72">
        <v>225</v>
      </c>
      <c r="I28" s="10">
        <v>219</v>
      </c>
      <c r="J28" s="8">
        <f t="shared" si="1"/>
        <v>444</v>
      </c>
      <c r="K28" s="2"/>
      <c r="L28" s="2" t="s">
        <v>37</v>
      </c>
      <c r="M28" s="7">
        <f>AVERAGE(H21:H24)</f>
        <v>225</v>
      </c>
      <c r="N28" s="7">
        <f>AVERAGE(I21:I24)</f>
        <v>219</v>
      </c>
      <c r="O28" s="2"/>
      <c r="P28" s="2"/>
      <c r="Q28" s="2"/>
    </row>
    <row r="29" spans="1:17" ht="15.75" customHeight="1" x14ac:dyDescent="0.25">
      <c r="A29" s="8">
        <f t="shared" si="2"/>
        <v>17</v>
      </c>
      <c r="B29" s="9" t="s">
        <v>52</v>
      </c>
      <c r="C29" s="38">
        <v>180</v>
      </c>
      <c r="D29" s="10">
        <v>219</v>
      </c>
      <c r="E29" s="11">
        <f t="shared" si="0"/>
        <v>399</v>
      </c>
      <c r="F29" s="8">
        <f t="shared" si="3"/>
        <v>65</v>
      </c>
      <c r="G29" s="12" t="s">
        <v>53</v>
      </c>
      <c r="H29" s="72">
        <v>225</v>
      </c>
      <c r="I29" s="10">
        <v>219</v>
      </c>
      <c r="J29" s="8">
        <f t="shared" si="1"/>
        <v>444</v>
      </c>
      <c r="K29" s="2"/>
      <c r="L29" s="2" t="s">
        <v>45</v>
      </c>
      <c r="M29" s="7">
        <f>AVERAGE(H25:H28)</f>
        <v>225</v>
      </c>
      <c r="N29" s="7">
        <f>AVERAGE(I25:I28)</f>
        <v>219</v>
      </c>
      <c r="O29" s="2"/>
      <c r="P29" s="2"/>
      <c r="Q29" s="2"/>
    </row>
    <row r="30" spans="1:17" ht="15.75" customHeight="1" x14ac:dyDescent="0.25">
      <c r="A30" s="8">
        <f t="shared" si="2"/>
        <v>18</v>
      </c>
      <c r="B30" s="9" t="s">
        <v>54</v>
      </c>
      <c r="C30" s="38">
        <v>180</v>
      </c>
      <c r="D30" s="10">
        <v>219</v>
      </c>
      <c r="E30" s="11">
        <f t="shared" si="0"/>
        <v>399</v>
      </c>
      <c r="F30" s="8">
        <f t="shared" si="3"/>
        <v>66</v>
      </c>
      <c r="G30" s="12" t="s">
        <v>55</v>
      </c>
      <c r="H30" s="72">
        <v>225</v>
      </c>
      <c r="I30" s="10">
        <v>219</v>
      </c>
      <c r="J30" s="8">
        <f t="shared" si="1"/>
        <v>444</v>
      </c>
      <c r="K30" s="2"/>
      <c r="L30" s="2" t="s">
        <v>53</v>
      </c>
      <c r="M30" s="7">
        <f>AVERAGE(H29:H32)</f>
        <v>225</v>
      </c>
      <c r="N30" s="7">
        <f>AVERAGE(I29:I32)</f>
        <v>219</v>
      </c>
      <c r="O30" s="2"/>
      <c r="P30" s="2"/>
      <c r="Q30" s="2"/>
    </row>
    <row r="31" spans="1:17" ht="15.75" customHeight="1" x14ac:dyDescent="0.25">
      <c r="A31" s="8">
        <f t="shared" si="2"/>
        <v>19</v>
      </c>
      <c r="B31" s="9" t="s">
        <v>56</v>
      </c>
      <c r="C31" s="38">
        <v>180</v>
      </c>
      <c r="D31" s="10">
        <v>219</v>
      </c>
      <c r="E31" s="11">
        <f t="shared" si="0"/>
        <v>399</v>
      </c>
      <c r="F31" s="8">
        <f t="shared" si="3"/>
        <v>67</v>
      </c>
      <c r="G31" s="12" t="s">
        <v>57</v>
      </c>
      <c r="H31" s="72">
        <v>225</v>
      </c>
      <c r="I31" s="10">
        <v>219</v>
      </c>
      <c r="J31" s="8">
        <f t="shared" si="1"/>
        <v>444</v>
      </c>
      <c r="K31" s="2"/>
      <c r="L31" s="2" t="s">
        <v>61</v>
      </c>
      <c r="M31" s="7">
        <f>AVERAGE(H33:H36)</f>
        <v>225</v>
      </c>
      <c r="N31" s="7">
        <f>AVERAGE(I33:I36)</f>
        <v>219</v>
      </c>
      <c r="O31" s="2"/>
      <c r="P31" s="2"/>
      <c r="Q31" s="2"/>
    </row>
    <row r="32" spans="1:17" ht="15.75" customHeight="1" x14ac:dyDescent="0.25">
      <c r="A32" s="8">
        <f t="shared" si="2"/>
        <v>20</v>
      </c>
      <c r="B32" s="9" t="s">
        <v>58</v>
      </c>
      <c r="C32" s="38">
        <v>180</v>
      </c>
      <c r="D32" s="10">
        <v>219</v>
      </c>
      <c r="E32" s="11">
        <f t="shared" si="0"/>
        <v>399</v>
      </c>
      <c r="F32" s="8">
        <f t="shared" si="3"/>
        <v>68</v>
      </c>
      <c r="G32" s="12" t="s">
        <v>59</v>
      </c>
      <c r="H32" s="72">
        <v>225</v>
      </c>
      <c r="I32" s="10">
        <v>219</v>
      </c>
      <c r="J32" s="8">
        <f t="shared" si="1"/>
        <v>444</v>
      </c>
      <c r="K32" s="2"/>
      <c r="L32" s="2" t="s">
        <v>69</v>
      </c>
      <c r="M32" s="7">
        <f>AVERAGE(H37:H40)</f>
        <v>225</v>
      </c>
      <c r="N32" s="7">
        <f>AVERAGE(I37:I40)</f>
        <v>219</v>
      </c>
      <c r="O32" s="2"/>
      <c r="P32" s="2"/>
      <c r="Q32" s="2"/>
    </row>
    <row r="33" spans="1:17" ht="15.75" customHeight="1" x14ac:dyDescent="0.25">
      <c r="A33" s="8">
        <f t="shared" si="2"/>
        <v>21</v>
      </c>
      <c r="B33" s="9" t="s">
        <v>60</v>
      </c>
      <c r="C33" s="38">
        <v>180</v>
      </c>
      <c r="D33" s="10">
        <v>219</v>
      </c>
      <c r="E33" s="11">
        <f t="shared" si="0"/>
        <v>399</v>
      </c>
      <c r="F33" s="8">
        <f t="shared" si="3"/>
        <v>69</v>
      </c>
      <c r="G33" s="12" t="s">
        <v>61</v>
      </c>
      <c r="H33" s="72">
        <v>225</v>
      </c>
      <c r="I33" s="10">
        <v>219</v>
      </c>
      <c r="J33" s="8">
        <f t="shared" si="1"/>
        <v>444</v>
      </c>
      <c r="K33" s="2"/>
      <c r="L33" s="2" t="s">
        <v>77</v>
      </c>
      <c r="M33" s="7">
        <f>AVERAGE(H41:H44)</f>
        <v>225</v>
      </c>
      <c r="N33" s="7">
        <f>AVERAGE(I41:I44)</f>
        <v>219</v>
      </c>
      <c r="O33" s="2"/>
      <c r="P33" s="2"/>
      <c r="Q33" s="2"/>
    </row>
    <row r="34" spans="1:17" ht="15.75" customHeight="1" x14ac:dyDescent="0.25">
      <c r="A34" s="8">
        <f t="shared" si="2"/>
        <v>22</v>
      </c>
      <c r="B34" s="9" t="s">
        <v>62</v>
      </c>
      <c r="C34" s="38">
        <v>180</v>
      </c>
      <c r="D34" s="10">
        <v>219</v>
      </c>
      <c r="E34" s="11">
        <f t="shared" si="0"/>
        <v>399</v>
      </c>
      <c r="F34" s="8">
        <f t="shared" si="3"/>
        <v>70</v>
      </c>
      <c r="G34" s="12" t="s">
        <v>63</v>
      </c>
      <c r="H34" s="72">
        <v>225</v>
      </c>
      <c r="I34" s="10">
        <v>219</v>
      </c>
      <c r="J34" s="8">
        <f t="shared" si="1"/>
        <v>444</v>
      </c>
      <c r="K34" s="2"/>
      <c r="L34" s="2" t="s">
        <v>85</v>
      </c>
      <c r="M34" s="7">
        <f>AVERAGE(H45:H48)</f>
        <v>225</v>
      </c>
      <c r="N34" s="7">
        <f>AVERAGE(I45:I48)</f>
        <v>219</v>
      </c>
      <c r="O34" s="2"/>
      <c r="P34" s="2"/>
      <c r="Q34" s="2"/>
    </row>
    <row r="35" spans="1:17" ht="15.75" customHeight="1" x14ac:dyDescent="0.25">
      <c r="A35" s="8">
        <f t="shared" si="2"/>
        <v>23</v>
      </c>
      <c r="B35" s="9" t="s">
        <v>64</v>
      </c>
      <c r="C35" s="38">
        <v>180</v>
      </c>
      <c r="D35" s="10">
        <v>219</v>
      </c>
      <c r="E35" s="11">
        <f t="shared" si="0"/>
        <v>399</v>
      </c>
      <c r="F35" s="8">
        <f t="shared" si="3"/>
        <v>71</v>
      </c>
      <c r="G35" s="12" t="s">
        <v>65</v>
      </c>
      <c r="H35" s="72">
        <v>225</v>
      </c>
      <c r="I35" s="10">
        <v>219</v>
      </c>
      <c r="J35" s="8">
        <f t="shared" si="1"/>
        <v>444</v>
      </c>
      <c r="K35" s="2"/>
      <c r="L35" s="2" t="s">
        <v>93</v>
      </c>
      <c r="M35" s="7">
        <f>AVERAGE(H49:H52)</f>
        <v>225</v>
      </c>
      <c r="N35" s="7">
        <f>AVERAGE(I49:I52)</f>
        <v>219</v>
      </c>
      <c r="O35" s="2"/>
      <c r="P35" s="2"/>
      <c r="Q35" s="2"/>
    </row>
    <row r="36" spans="1:17" ht="15.75" customHeight="1" x14ac:dyDescent="0.25">
      <c r="A36" s="8">
        <f t="shared" si="2"/>
        <v>24</v>
      </c>
      <c r="B36" s="9" t="s">
        <v>66</v>
      </c>
      <c r="C36" s="38">
        <v>180</v>
      </c>
      <c r="D36" s="10">
        <v>219</v>
      </c>
      <c r="E36" s="11">
        <f t="shared" si="0"/>
        <v>399</v>
      </c>
      <c r="F36" s="8">
        <f t="shared" si="3"/>
        <v>72</v>
      </c>
      <c r="G36" s="12" t="s">
        <v>67</v>
      </c>
      <c r="H36" s="72">
        <v>225</v>
      </c>
      <c r="I36" s="10">
        <v>219</v>
      </c>
      <c r="J36" s="8">
        <f t="shared" si="1"/>
        <v>444</v>
      </c>
      <c r="K36" s="2"/>
      <c r="L36" s="101" t="s">
        <v>101</v>
      </c>
      <c r="M36" s="7">
        <f>AVERAGE(H53:H56)</f>
        <v>225</v>
      </c>
      <c r="N36" s="7">
        <f>AVERAGE(I53:I56)</f>
        <v>219</v>
      </c>
      <c r="O36" s="2"/>
      <c r="P36" s="2"/>
      <c r="Q36" s="2"/>
    </row>
    <row r="37" spans="1:17" ht="15.75" customHeight="1" x14ac:dyDescent="0.25">
      <c r="A37" s="8">
        <v>25</v>
      </c>
      <c r="B37" s="9" t="s">
        <v>68</v>
      </c>
      <c r="C37" s="38">
        <v>180</v>
      </c>
      <c r="D37" s="10">
        <v>219</v>
      </c>
      <c r="E37" s="11">
        <f t="shared" si="0"/>
        <v>399</v>
      </c>
      <c r="F37" s="8">
        <v>73</v>
      </c>
      <c r="G37" s="12" t="s">
        <v>69</v>
      </c>
      <c r="H37" s="72">
        <v>225</v>
      </c>
      <c r="I37" s="10">
        <v>219</v>
      </c>
      <c r="J37" s="8">
        <f t="shared" si="1"/>
        <v>444</v>
      </c>
      <c r="K37" s="2"/>
      <c r="L37" s="101" t="s">
        <v>109</v>
      </c>
      <c r="M37" s="7">
        <f>AVERAGE(H57:H60)</f>
        <v>225</v>
      </c>
      <c r="N37" s="7">
        <f>AVERAGE(I57:I60)</f>
        <v>219</v>
      </c>
      <c r="O37" s="2"/>
      <c r="P37" s="2"/>
      <c r="Q37" s="2"/>
    </row>
    <row r="38" spans="1:17" ht="15.75" customHeight="1" x14ac:dyDescent="0.25">
      <c r="A38" s="8">
        <f t="shared" ref="A38:A60" si="4">A37+1</f>
        <v>26</v>
      </c>
      <c r="B38" s="9" t="s">
        <v>70</v>
      </c>
      <c r="C38" s="38">
        <v>180</v>
      </c>
      <c r="D38" s="10">
        <v>219</v>
      </c>
      <c r="E38" s="8">
        <f t="shared" si="0"/>
        <v>399</v>
      </c>
      <c r="F38" s="8">
        <f t="shared" ref="F38:F60" si="5">F37+1</f>
        <v>74</v>
      </c>
      <c r="G38" s="12" t="s">
        <v>71</v>
      </c>
      <c r="H38" s="72">
        <v>225</v>
      </c>
      <c r="I38" s="10">
        <v>219</v>
      </c>
      <c r="J38" s="8">
        <f t="shared" si="1"/>
        <v>444</v>
      </c>
      <c r="K38" s="2"/>
      <c r="L38" s="101" t="s">
        <v>302</v>
      </c>
      <c r="M38" s="101">
        <f>AVERAGE(M14:M37)</f>
        <v>204.89583333333334</v>
      </c>
      <c r="N38" s="101">
        <f>AVERAGE(N14:N37)</f>
        <v>219</v>
      </c>
      <c r="O38" s="2"/>
      <c r="P38" s="2"/>
      <c r="Q38" s="2"/>
    </row>
    <row r="39" spans="1:17" ht="15.75" customHeight="1" x14ac:dyDescent="0.25">
      <c r="A39" s="8">
        <f t="shared" si="4"/>
        <v>27</v>
      </c>
      <c r="B39" s="9" t="s">
        <v>72</v>
      </c>
      <c r="C39" s="38">
        <v>180</v>
      </c>
      <c r="D39" s="10">
        <v>219</v>
      </c>
      <c r="E39" s="8">
        <f t="shared" si="0"/>
        <v>399</v>
      </c>
      <c r="F39" s="8">
        <f t="shared" si="5"/>
        <v>75</v>
      </c>
      <c r="G39" s="12" t="s">
        <v>73</v>
      </c>
      <c r="H39" s="72">
        <v>225</v>
      </c>
      <c r="I39" s="10">
        <v>219</v>
      </c>
      <c r="J39" s="8">
        <f t="shared" si="1"/>
        <v>444</v>
      </c>
      <c r="K39" s="2"/>
      <c r="L39" s="2"/>
      <c r="M39" s="2"/>
      <c r="N39" s="2"/>
      <c r="O39" s="2"/>
      <c r="P39" s="2"/>
      <c r="Q39" s="2"/>
    </row>
    <row r="40" spans="1:17" ht="15.75" customHeight="1" x14ac:dyDescent="0.25">
      <c r="A40" s="8">
        <f t="shared" si="4"/>
        <v>28</v>
      </c>
      <c r="B40" s="9" t="s">
        <v>74</v>
      </c>
      <c r="C40" s="38">
        <v>180</v>
      </c>
      <c r="D40" s="10">
        <v>219</v>
      </c>
      <c r="E40" s="8">
        <f t="shared" si="0"/>
        <v>399</v>
      </c>
      <c r="F40" s="8">
        <f t="shared" si="5"/>
        <v>76</v>
      </c>
      <c r="G40" s="12" t="s">
        <v>75</v>
      </c>
      <c r="H40" s="72">
        <v>225</v>
      </c>
      <c r="I40" s="10">
        <v>219</v>
      </c>
      <c r="J40" s="8">
        <f t="shared" si="1"/>
        <v>444</v>
      </c>
      <c r="K40" s="2"/>
      <c r="L40" s="2"/>
      <c r="M40" s="2"/>
      <c r="N40" s="2"/>
      <c r="O40" s="2"/>
      <c r="P40" s="2"/>
      <c r="Q40" s="2"/>
    </row>
    <row r="41" spans="1:17" ht="15.75" customHeight="1" x14ac:dyDescent="0.25">
      <c r="A41" s="8">
        <f t="shared" si="4"/>
        <v>29</v>
      </c>
      <c r="B41" s="9" t="s">
        <v>76</v>
      </c>
      <c r="C41" s="38">
        <v>180</v>
      </c>
      <c r="D41" s="10">
        <v>219</v>
      </c>
      <c r="E41" s="8">
        <f t="shared" si="0"/>
        <v>399</v>
      </c>
      <c r="F41" s="8">
        <f t="shared" si="5"/>
        <v>77</v>
      </c>
      <c r="G41" s="12" t="s">
        <v>77</v>
      </c>
      <c r="H41" s="72">
        <v>225</v>
      </c>
      <c r="I41" s="10">
        <v>219</v>
      </c>
      <c r="J41" s="8">
        <f t="shared" si="1"/>
        <v>444</v>
      </c>
      <c r="K41" s="2"/>
      <c r="L41" s="2"/>
      <c r="M41" s="2"/>
      <c r="N41" s="2"/>
      <c r="O41" s="2"/>
      <c r="P41" s="2"/>
      <c r="Q41" s="2"/>
    </row>
    <row r="42" spans="1:17" ht="15.75" customHeight="1" x14ac:dyDescent="0.25">
      <c r="A42" s="8">
        <f t="shared" si="4"/>
        <v>30</v>
      </c>
      <c r="B42" s="9" t="s">
        <v>78</v>
      </c>
      <c r="C42" s="38">
        <v>180</v>
      </c>
      <c r="D42" s="10">
        <v>219</v>
      </c>
      <c r="E42" s="8">
        <f t="shared" si="0"/>
        <v>399</v>
      </c>
      <c r="F42" s="8">
        <f t="shared" si="5"/>
        <v>78</v>
      </c>
      <c r="G42" s="12" t="s">
        <v>79</v>
      </c>
      <c r="H42" s="72">
        <v>225</v>
      </c>
      <c r="I42" s="10">
        <v>219</v>
      </c>
      <c r="J42" s="8">
        <f t="shared" si="1"/>
        <v>444</v>
      </c>
      <c r="K42" s="2"/>
      <c r="L42" s="2"/>
      <c r="M42" s="2"/>
      <c r="N42" s="2"/>
      <c r="O42" s="2"/>
      <c r="P42" s="2"/>
      <c r="Q42" s="2"/>
    </row>
    <row r="43" spans="1:17" ht="15.75" customHeight="1" x14ac:dyDescent="0.25">
      <c r="A43" s="8">
        <f t="shared" si="4"/>
        <v>31</v>
      </c>
      <c r="B43" s="9" t="s">
        <v>80</v>
      </c>
      <c r="C43" s="38">
        <v>180</v>
      </c>
      <c r="D43" s="10">
        <v>219</v>
      </c>
      <c r="E43" s="8">
        <f t="shared" si="0"/>
        <v>399</v>
      </c>
      <c r="F43" s="8">
        <f t="shared" si="5"/>
        <v>79</v>
      </c>
      <c r="G43" s="12" t="s">
        <v>81</v>
      </c>
      <c r="H43" s="72">
        <v>225</v>
      </c>
      <c r="I43" s="10">
        <v>219</v>
      </c>
      <c r="J43" s="8">
        <f t="shared" si="1"/>
        <v>444</v>
      </c>
      <c r="K43" s="2"/>
      <c r="L43" s="2"/>
      <c r="M43" s="2"/>
      <c r="N43" s="2"/>
      <c r="O43" s="2"/>
      <c r="P43" s="2"/>
      <c r="Q43" s="2"/>
    </row>
    <row r="44" spans="1:17" ht="15.75" customHeight="1" x14ac:dyDescent="0.25">
      <c r="A44" s="8">
        <f t="shared" si="4"/>
        <v>32</v>
      </c>
      <c r="B44" s="9" t="s">
        <v>82</v>
      </c>
      <c r="C44" s="38">
        <v>180</v>
      </c>
      <c r="D44" s="10">
        <v>219</v>
      </c>
      <c r="E44" s="8">
        <f t="shared" si="0"/>
        <v>399</v>
      </c>
      <c r="F44" s="8">
        <f t="shared" si="5"/>
        <v>80</v>
      </c>
      <c r="G44" s="12" t="s">
        <v>83</v>
      </c>
      <c r="H44" s="72">
        <v>225</v>
      </c>
      <c r="I44" s="10">
        <v>219</v>
      </c>
      <c r="J44" s="8">
        <f t="shared" si="1"/>
        <v>444</v>
      </c>
      <c r="K44" s="2"/>
      <c r="L44" s="2"/>
      <c r="M44" s="2"/>
      <c r="N44" s="2"/>
      <c r="O44" s="2"/>
      <c r="P44" s="2"/>
      <c r="Q44" s="2"/>
    </row>
    <row r="45" spans="1:17" ht="15.75" customHeight="1" x14ac:dyDescent="0.25">
      <c r="A45" s="8">
        <f t="shared" si="4"/>
        <v>33</v>
      </c>
      <c r="B45" s="9" t="s">
        <v>84</v>
      </c>
      <c r="C45" s="38">
        <v>180</v>
      </c>
      <c r="D45" s="10">
        <v>219</v>
      </c>
      <c r="E45" s="8">
        <f t="shared" si="0"/>
        <v>399</v>
      </c>
      <c r="F45" s="8">
        <f t="shared" si="5"/>
        <v>81</v>
      </c>
      <c r="G45" s="12" t="s">
        <v>85</v>
      </c>
      <c r="H45" s="72">
        <v>225</v>
      </c>
      <c r="I45" s="10">
        <v>219</v>
      </c>
      <c r="J45" s="8">
        <f t="shared" si="1"/>
        <v>444</v>
      </c>
      <c r="K45" s="2"/>
      <c r="L45" s="2"/>
      <c r="M45" s="2"/>
      <c r="N45" s="2"/>
      <c r="O45" s="2"/>
      <c r="P45" s="2"/>
      <c r="Q45" s="2"/>
    </row>
    <row r="46" spans="1:17" ht="15.75" customHeight="1" x14ac:dyDescent="0.25">
      <c r="A46" s="8">
        <f t="shared" si="4"/>
        <v>34</v>
      </c>
      <c r="B46" s="9" t="s">
        <v>86</v>
      </c>
      <c r="C46" s="38">
        <v>180</v>
      </c>
      <c r="D46" s="10">
        <v>219</v>
      </c>
      <c r="E46" s="8">
        <f t="shared" si="0"/>
        <v>399</v>
      </c>
      <c r="F46" s="8">
        <f t="shared" si="5"/>
        <v>82</v>
      </c>
      <c r="G46" s="12" t="s">
        <v>87</v>
      </c>
      <c r="H46" s="72">
        <v>225</v>
      </c>
      <c r="I46" s="10">
        <v>219</v>
      </c>
      <c r="J46" s="8">
        <f t="shared" si="1"/>
        <v>444</v>
      </c>
      <c r="K46" s="2"/>
      <c r="L46" s="2"/>
      <c r="M46" s="2"/>
      <c r="N46" s="2"/>
      <c r="O46" s="2"/>
      <c r="P46" s="2"/>
      <c r="Q46" s="2"/>
    </row>
    <row r="47" spans="1:17" ht="15.75" customHeight="1" x14ac:dyDescent="0.25">
      <c r="A47" s="8">
        <f t="shared" si="4"/>
        <v>35</v>
      </c>
      <c r="B47" s="9" t="s">
        <v>88</v>
      </c>
      <c r="C47" s="38">
        <v>180</v>
      </c>
      <c r="D47" s="10">
        <v>219</v>
      </c>
      <c r="E47" s="8">
        <f t="shared" si="0"/>
        <v>399</v>
      </c>
      <c r="F47" s="8">
        <f t="shared" si="5"/>
        <v>83</v>
      </c>
      <c r="G47" s="12" t="s">
        <v>89</v>
      </c>
      <c r="H47" s="72">
        <v>225</v>
      </c>
      <c r="I47" s="10">
        <v>219</v>
      </c>
      <c r="J47" s="8">
        <f t="shared" si="1"/>
        <v>444</v>
      </c>
      <c r="K47" s="2"/>
      <c r="L47" s="2"/>
      <c r="M47" s="2"/>
      <c r="N47" s="2"/>
      <c r="O47" s="2"/>
      <c r="P47" s="2"/>
      <c r="Q47" s="2"/>
    </row>
    <row r="48" spans="1:17" ht="15.75" customHeight="1" x14ac:dyDescent="0.25">
      <c r="A48" s="8">
        <f t="shared" si="4"/>
        <v>36</v>
      </c>
      <c r="B48" s="9" t="s">
        <v>90</v>
      </c>
      <c r="C48" s="38">
        <v>180</v>
      </c>
      <c r="D48" s="10">
        <v>219</v>
      </c>
      <c r="E48" s="8">
        <f t="shared" si="0"/>
        <v>399</v>
      </c>
      <c r="F48" s="8">
        <f t="shared" si="5"/>
        <v>84</v>
      </c>
      <c r="G48" s="12" t="s">
        <v>91</v>
      </c>
      <c r="H48" s="72">
        <v>225</v>
      </c>
      <c r="I48" s="10">
        <v>219</v>
      </c>
      <c r="J48" s="8">
        <f t="shared" si="1"/>
        <v>444</v>
      </c>
      <c r="K48" s="2"/>
      <c r="L48" s="2"/>
      <c r="M48" s="2"/>
      <c r="N48" s="2"/>
      <c r="O48" s="2"/>
      <c r="P48" s="2"/>
      <c r="Q48" s="2"/>
    </row>
    <row r="49" spans="1:17" ht="15.75" customHeight="1" x14ac:dyDescent="0.25">
      <c r="A49" s="8">
        <f t="shared" si="4"/>
        <v>37</v>
      </c>
      <c r="B49" s="9" t="s">
        <v>92</v>
      </c>
      <c r="C49" s="38">
        <v>180</v>
      </c>
      <c r="D49" s="10">
        <v>219</v>
      </c>
      <c r="E49" s="8">
        <f t="shared" si="0"/>
        <v>399</v>
      </c>
      <c r="F49" s="8">
        <f t="shared" si="5"/>
        <v>85</v>
      </c>
      <c r="G49" s="12" t="s">
        <v>93</v>
      </c>
      <c r="H49" s="72">
        <v>225</v>
      </c>
      <c r="I49" s="10">
        <v>219</v>
      </c>
      <c r="J49" s="8">
        <f t="shared" si="1"/>
        <v>444</v>
      </c>
      <c r="K49" s="2"/>
      <c r="L49" s="2"/>
      <c r="M49" s="2"/>
      <c r="N49" s="2"/>
      <c r="O49" s="2"/>
      <c r="P49" s="2"/>
      <c r="Q49" s="2"/>
    </row>
    <row r="50" spans="1:17" ht="15.75" customHeight="1" x14ac:dyDescent="0.25">
      <c r="A50" s="8">
        <f t="shared" si="4"/>
        <v>38</v>
      </c>
      <c r="B50" s="12" t="s">
        <v>94</v>
      </c>
      <c r="C50" s="38">
        <v>180</v>
      </c>
      <c r="D50" s="10">
        <v>219</v>
      </c>
      <c r="E50" s="8">
        <f t="shared" si="0"/>
        <v>399</v>
      </c>
      <c r="F50" s="8">
        <f t="shared" si="5"/>
        <v>86</v>
      </c>
      <c r="G50" s="12" t="s">
        <v>95</v>
      </c>
      <c r="H50" s="72">
        <v>225</v>
      </c>
      <c r="I50" s="10">
        <v>219</v>
      </c>
      <c r="J50" s="8">
        <f t="shared" si="1"/>
        <v>444</v>
      </c>
      <c r="K50" s="2"/>
      <c r="L50" s="2"/>
      <c r="M50" s="2"/>
      <c r="N50" s="2"/>
      <c r="O50" s="2"/>
      <c r="P50" s="2"/>
      <c r="Q50" s="2"/>
    </row>
    <row r="51" spans="1:17" ht="15.75" customHeight="1" x14ac:dyDescent="0.25">
      <c r="A51" s="8">
        <f t="shared" si="4"/>
        <v>39</v>
      </c>
      <c r="B51" s="12" t="s">
        <v>96</v>
      </c>
      <c r="C51" s="38">
        <v>180</v>
      </c>
      <c r="D51" s="10">
        <v>219</v>
      </c>
      <c r="E51" s="8">
        <f t="shared" si="0"/>
        <v>399</v>
      </c>
      <c r="F51" s="8">
        <f t="shared" si="5"/>
        <v>87</v>
      </c>
      <c r="G51" s="12" t="s">
        <v>97</v>
      </c>
      <c r="H51" s="72">
        <v>225</v>
      </c>
      <c r="I51" s="10">
        <v>219</v>
      </c>
      <c r="J51" s="8">
        <f t="shared" si="1"/>
        <v>444</v>
      </c>
      <c r="K51" s="2"/>
      <c r="L51" s="2"/>
      <c r="M51" s="2"/>
      <c r="N51" s="2"/>
      <c r="O51" s="2"/>
      <c r="P51" s="2"/>
      <c r="Q51" s="2"/>
    </row>
    <row r="52" spans="1:17" ht="15.75" customHeight="1" x14ac:dyDescent="0.25">
      <c r="A52" s="8">
        <f t="shared" si="4"/>
        <v>40</v>
      </c>
      <c r="B52" s="12" t="s">
        <v>98</v>
      </c>
      <c r="C52" s="38">
        <v>180</v>
      </c>
      <c r="D52" s="10">
        <v>219</v>
      </c>
      <c r="E52" s="8">
        <f t="shared" si="0"/>
        <v>399</v>
      </c>
      <c r="F52" s="8">
        <f t="shared" si="5"/>
        <v>88</v>
      </c>
      <c r="G52" s="12" t="s">
        <v>99</v>
      </c>
      <c r="H52" s="72">
        <v>225</v>
      </c>
      <c r="I52" s="10">
        <v>219</v>
      </c>
      <c r="J52" s="8">
        <f t="shared" si="1"/>
        <v>444</v>
      </c>
      <c r="K52" s="2"/>
      <c r="L52" s="2"/>
      <c r="M52" s="2"/>
      <c r="N52" s="2"/>
      <c r="O52" s="2"/>
      <c r="P52" s="2"/>
      <c r="Q52" s="2"/>
    </row>
    <row r="53" spans="1:17" ht="15.75" customHeight="1" x14ac:dyDescent="0.25">
      <c r="A53" s="8">
        <f t="shared" si="4"/>
        <v>41</v>
      </c>
      <c r="B53" s="12" t="s">
        <v>100</v>
      </c>
      <c r="C53" s="38">
        <v>180</v>
      </c>
      <c r="D53" s="10">
        <v>219</v>
      </c>
      <c r="E53" s="8">
        <f t="shared" si="0"/>
        <v>399</v>
      </c>
      <c r="F53" s="8">
        <f t="shared" si="5"/>
        <v>89</v>
      </c>
      <c r="G53" s="12" t="s">
        <v>101</v>
      </c>
      <c r="H53" s="72">
        <v>225</v>
      </c>
      <c r="I53" s="10">
        <v>219</v>
      </c>
      <c r="J53" s="8">
        <f t="shared" si="1"/>
        <v>444</v>
      </c>
      <c r="K53" s="2"/>
      <c r="L53" s="13"/>
      <c r="M53" s="13"/>
      <c r="N53" s="13"/>
      <c r="O53" s="2"/>
      <c r="P53" s="2"/>
      <c r="Q53" s="2"/>
    </row>
    <row r="54" spans="1:17" ht="15.75" customHeight="1" x14ac:dyDescent="0.25">
      <c r="A54" s="8">
        <f t="shared" si="4"/>
        <v>42</v>
      </c>
      <c r="B54" s="12" t="s">
        <v>102</v>
      </c>
      <c r="C54" s="38">
        <v>185</v>
      </c>
      <c r="D54" s="10">
        <v>219</v>
      </c>
      <c r="E54" s="8">
        <f t="shared" si="0"/>
        <v>404</v>
      </c>
      <c r="F54" s="8">
        <f t="shared" si="5"/>
        <v>90</v>
      </c>
      <c r="G54" s="12" t="s">
        <v>103</v>
      </c>
      <c r="H54" s="72">
        <v>225</v>
      </c>
      <c r="I54" s="10">
        <v>219</v>
      </c>
      <c r="J54" s="8">
        <f t="shared" si="1"/>
        <v>444</v>
      </c>
      <c r="K54" s="2"/>
      <c r="L54" s="13"/>
      <c r="M54" s="13"/>
      <c r="N54" s="13"/>
      <c r="O54" s="2"/>
      <c r="P54" s="2"/>
      <c r="Q54" s="2"/>
    </row>
    <row r="55" spans="1:17" ht="15.75" customHeight="1" x14ac:dyDescent="0.25">
      <c r="A55" s="8">
        <f t="shared" si="4"/>
        <v>43</v>
      </c>
      <c r="B55" s="12" t="s">
        <v>104</v>
      </c>
      <c r="C55" s="38">
        <v>200</v>
      </c>
      <c r="D55" s="10">
        <v>219</v>
      </c>
      <c r="E55" s="8">
        <f t="shared" si="0"/>
        <v>419</v>
      </c>
      <c r="F55" s="8">
        <f t="shared" si="5"/>
        <v>91</v>
      </c>
      <c r="G55" s="12" t="s">
        <v>105</v>
      </c>
      <c r="H55" s="72">
        <v>225</v>
      </c>
      <c r="I55" s="10">
        <v>219</v>
      </c>
      <c r="J55" s="8">
        <f t="shared" si="1"/>
        <v>444</v>
      </c>
      <c r="K55" s="2"/>
      <c r="L55" s="13"/>
      <c r="M55" s="13"/>
      <c r="N55" s="13"/>
      <c r="O55" s="2"/>
      <c r="P55" s="2"/>
      <c r="Q55" s="2"/>
    </row>
    <row r="56" spans="1:17" ht="15.75" customHeight="1" x14ac:dyDescent="0.25">
      <c r="A56" s="8">
        <f t="shared" si="4"/>
        <v>44</v>
      </c>
      <c r="B56" s="12" t="s">
        <v>106</v>
      </c>
      <c r="C56" s="38">
        <v>215</v>
      </c>
      <c r="D56" s="10">
        <v>219</v>
      </c>
      <c r="E56" s="8">
        <f t="shared" si="0"/>
        <v>434</v>
      </c>
      <c r="F56" s="8">
        <f t="shared" si="5"/>
        <v>92</v>
      </c>
      <c r="G56" s="12" t="s">
        <v>107</v>
      </c>
      <c r="H56" s="72">
        <v>225</v>
      </c>
      <c r="I56" s="10">
        <v>219</v>
      </c>
      <c r="J56" s="8">
        <f t="shared" si="1"/>
        <v>444</v>
      </c>
      <c r="K56" s="2"/>
      <c r="L56" s="13"/>
      <c r="M56" s="13"/>
      <c r="N56" s="13"/>
      <c r="O56" s="2"/>
      <c r="P56" s="2"/>
      <c r="Q56" s="2"/>
    </row>
    <row r="57" spans="1:17" ht="15.75" customHeight="1" x14ac:dyDescent="0.25">
      <c r="A57" s="8">
        <f t="shared" si="4"/>
        <v>45</v>
      </c>
      <c r="B57" s="12" t="s">
        <v>108</v>
      </c>
      <c r="C57" s="38">
        <v>220</v>
      </c>
      <c r="D57" s="10">
        <v>219</v>
      </c>
      <c r="E57" s="8">
        <f t="shared" si="0"/>
        <v>439</v>
      </c>
      <c r="F57" s="8">
        <f t="shared" si="5"/>
        <v>93</v>
      </c>
      <c r="G57" s="12" t="s">
        <v>109</v>
      </c>
      <c r="H57" s="72">
        <v>225</v>
      </c>
      <c r="I57" s="10">
        <v>219</v>
      </c>
      <c r="J57" s="8">
        <f t="shared" si="1"/>
        <v>444</v>
      </c>
      <c r="K57" s="2"/>
      <c r="L57" s="14"/>
      <c r="M57" s="13"/>
      <c r="N57" s="15"/>
      <c r="O57" s="2"/>
      <c r="P57" s="2"/>
      <c r="Q57" s="2"/>
    </row>
    <row r="58" spans="1:17" ht="15.75" customHeight="1" x14ac:dyDescent="0.25">
      <c r="A58" s="8">
        <f t="shared" si="4"/>
        <v>46</v>
      </c>
      <c r="B58" s="12" t="s">
        <v>110</v>
      </c>
      <c r="C58" s="38">
        <v>220</v>
      </c>
      <c r="D58" s="10">
        <v>219</v>
      </c>
      <c r="E58" s="8">
        <f t="shared" si="0"/>
        <v>439</v>
      </c>
      <c r="F58" s="8">
        <f t="shared" si="5"/>
        <v>94</v>
      </c>
      <c r="G58" s="12" t="s">
        <v>111</v>
      </c>
      <c r="H58" s="72">
        <v>225</v>
      </c>
      <c r="I58" s="10">
        <v>219</v>
      </c>
      <c r="J58" s="8">
        <f t="shared" si="1"/>
        <v>444</v>
      </c>
      <c r="K58" s="2"/>
      <c r="L58" s="16"/>
      <c r="M58" s="13"/>
      <c r="N58" s="15"/>
      <c r="O58" s="2"/>
      <c r="P58" s="2"/>
      <c r="Q58" s="2"/>
    </row>
    <row r="59" spans="1:17" ht="15.75" customHeight="1" x14ac:dyDescent="0.25">
      <c r="A59" s="17">
        <f t="shared" si="4"/>
        <v>47</v>
      </c>
      <c r="B59" s="18" t="s">
        <v>112</v>
      </c>
      <c r="C59" s="38">
        <v>225</v>
      </c>
      <c r="D59" s="10">
        <v>219</v>
      </c>
      <c r="E59" s="17">
        <f t="shared" si="0"/>
        <v>444</v>
      </c>
      <c r="F59" s="17">
        <f t="shared" si="5"/>
        <v>95</v>
      </c>
      <c r="G59" s="18" t="s">
        <v>113</v>
      </c>
      <c r="H59" s="72">
        <v>225</v>
      </c>
      <c r="I59" s="10">
        <v>219</v>
      </c>
      <c r="J59" s="17">
        <f t="shared" si="1"/>
        <v>444</v>
      </c>
      <c r="K59" s="2"/>
      <c r="L59" s="16"/>
      <c r="M59" s="19"/>
      <c r="N59" s="15"/>
      <c r="O59" s="2"/>
      <c r="P59" s="2"/>
      <c r="Q59" s="2"/>
    </row>
    <row r="60" spans="1:17" ht="15.75" customHeight="1" x14ac:dyDescent="0.25">
      <c r="A60" s="17">
        <f t="shared" si="4"/>
        <v>48</v>
      </c>
      <c r="B60" s="18" t="s">
        <v>114</v>
      </c>
      <c r="C60" s="38">
        <v>225</v>
      </c>
      <c r="D60" s="10">
        <v>219</v>
      </c>
      <c r="E60" s="17">
        <f t="shared" si="0"/>
        <v>444</v>
      </c>
      <c r="F60" s="17">
        <f t="shared" si="5"/>
        <v>96</v>
      </c>
      <c r="G60" s="18" t="s">
        <v>115</v>
      </c>
      <c r="H60" s="72">
        <v>225</v>
      </c>
      <c r="I60" s="10">
        <v>219</v>
      </c>
      <c r="J60" s="17">
        <f t="shared" si="1"/>
        <v>444</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51.75" customHeight="1" x14ac:dyDescent="0.25">
      <c r="A62" s="129" t="s">
        <v>234</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52"/>
      <c r="B63" s="153"/>
      <c r="C63" s="153"/>
      <c r="D63" s="153"/>
      <c r="E63" s="136" t="s">
        <v>212</v>
      </c>
      <c r="F63" s="137"/>
      <c r="G63" s="138"/>
      <c r="H63" s="21">
        <v>0</v>
      </c>
      <c r="I63" s="21">
        <v>4.6840000000000002</v>
      </c>
      <c r="J63" s="21">
        <f>H63+I63</f>
        <v>4.6840000000000002</v>
      </c>
      <c r="K63" s="2"/>
      <c r="L63" s="22">
        <v>1056</v>
      </c>
      <c r="M63" s="32">
        <f>L63/1000</f>
        <v>1.056</v>
      </c>
      <c r="N63" s="4"/>
      <c r="O63" s="7"/>
      <c r="P63" s="7"/>
      <c r="Q63" s="7"/>
    </row>
    <row r="64" spans="1:17" ht="26.25" customHeight="1" x14ac:dyDescent="0.25">
      <c r="A64" s="154"/>
      <c r="B64" s="155"/>
      <c r="C64" s="155"/>
      <c r="D64" s="155"/>
      <c r="E64" s="139" t="s">
        <v>213</v>
      </c>
      <c r="F64" s="140"/>
      <c r="G64" s="141"/>
      <c r="H64" s="36">
        <v>0</v>
      </c>
      <c r="I64" s="36">
        <f>L82</f>
        <v>1.056</v>
      </c>
      <c r="J64" s="36">
        <f>H64+I64</f>
        <v>1.056</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2" t="s">
        <v>214</v>
      </c>
      <c r="B66" s="143"/>
      <c r="C66" s="143"/>
      <c r="D66" s="143"/>
      <c r="E66" s="143"/>
      <c r="F66" s="143"/>
      <c r="G66" s="143"/>
      <c r="H66" s="143"/>
      <c r="I66" s="143"/>
      <c r="J66" s="144"/>
      <c r="K66" s="2" t="s">
        <v>124</v>
      </c>
      <c r="L66" s="24"/>
      <c r="M66" s="27">
        <v>0.124</v>
      </c>
      <c r="N66" s="28">
        <v>0.55100000000000005</v>
      </c>
      <c r="O66" s="29">
        <f>M66+N66</f>
        <v>0.67500000000000004</v>
      </c>
      <c r="P66" s="29">
        <f>O66/J63*100</f>
        <v>14.410760034158839</v>
      </c>
      <c r="Q66" s="7"/>
    </row>
    <row r="67" spans="1:17" ht="25.5" customHeight="1" x14ac:dyDescent="0.25">
      <c r="A67" s="30"/>
      <c r="B67" s="31"/>
      <c r="C67" s="31"/>
      <c r="D67" s="31"/>
      <c r="E67" s="31"/>
      <c r="F67" s="31"/>
      <c r="G67" s="31"/>
      <c r="H67" s="145" t="s">
        <v>125</v>
      </c>
      <c r="I67" s="146"/>
      <c r="J67" s="147"/>
      <c r="K67" s="2"/>
      <c r="L67" s="4"/>
      <c r="M67" s="29">
        <f>H63+H64</f>
        <v>0</v>
      </c>
      <c r="N67" s="29">
        <f>I63+I64-N66-0.018-M66-0.018</f>
        <v>5.0290000000000008</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0.20954166666666671</v>
      </c>
      <c r="O69" s="23"/>
      <c r="P69" s="32">
        <f>M69+N69</f>
        <v>0.20954166666666671</v>
      </c>
      <c r="Q69" s="7"/>
    </row>
    <row r="70" spans="1:17" ht="15.75" customHeight="1" x14ac:dyDescent="0.25">
      <c r="A70" s="2"/>
      <c r="B70" s="2"/>
      <c r="C70" s="2"/>
      <c r="D70" s="2"/>
      <c r="E70" s="2"/>
      <c r="F70" s="2"/>
      <c r="G70" s="2"/>
      <c r="H70" s="2"/>
      <c r="I70" s="2"/>
      <c r="J70" s="2"/>
      <c r="K70" s="2"/>
      <c r="L70" s="7"/>
      <c r="M70" s="29">
        <f>M69*1000</f>
        <v>0</v>
      </c>
      <c r="N70" s="29">
        <f>N69*1000</f>
        <v>209.54166666666671</v>
      </c>
      <c r="O70" s="23"/>
      <c r="P70" s="29">
        <f>M70+N70</f>
        <v>209.54166666666671</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70"/>
      <c r="F72" s="2"/>
      <c r="G72" s="2"/>
      <c r="H72" s="2"/>
      <c r="I72" s="2"/>
      <c r="J72" s="70"/>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1.0805</v>
      </c>
      <c r="M81" s="32">
        <f>K81+L81</f>
        <v>1.0805</v>
      </c>
      <c r="N81" s="32">
        <f>M81-M63</f>
        <v>2.4499999999999966E-2</v>
      </c>
      <c r="O81" s="2"/>
      <c r="P81" s="2"/>
      <c r="Q81" s="2"/>
    </row>
    <row r="82" spans="1:17" ht="15.75" customHeight="1" x14ac:dyDescent="0.25">
      <c r="A82" s="2"/>
      <c r="B82" s="2"/>
      <c r="C82" s="2"/>
      <c r="D82" s="2"/>
      <c r="E82" s="2"/>
      <c r="F82" s="2"/>
      <c r="G82" s="2"/>
      <c r="H82" s="2"/>
      <c r="I82" s="2"/>
      <c r="J82" s="2"/>
      <c r="K82" s="35">
        <v>0</v>
      </c>
      <c r="L82" s="35">
        <f>L81-N81</f>
        <v>1.056</v>
      </c>
      <c r="M82" s="32">
        <f>K82+L82</f>
        <v>1.056</v>
      </c>
      <c r="N82" s="32">
        <f>N81/2</f>
        <v>1.2249999999999983E-2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61" workbookViewId="0">
      <selection activeCell="L11" sqref="L11:N38"/>
    </sheetView>
  </sheetViews>
  <sheetFormatPr defaultColWidth="14.42578125" defaultRowHeight="15" x14ac:dyDescent="0.25"/>
  <cols>
    <col min="1" max="1" width="10.5703125" style="74" customWidth="1"/>
    <col min="2" max="2" width="18.5703125" style="74" customWidth="1"/>
    <col min="3" max="4" width="12.7109375" style="74" customWidth="1"/>
    <col min="5" max="5" width="14.7109375" style="74" customWidth="1"/>
    <col min="6" max="6" width="12.42578125" style="74" customWidth="1"/>
    <col min="7" max="7" width="15.140625" style="74" customWidth="1"/>
    <col min="8" max="9" width="12.7109375" style="74" customWidth="1"/>
    <col min="10" max="10" width="15" style="74" customWidth="1"/>
    <col min="11" max="11" width="9.140625" style="74" customWidth="1"/>
    <col min="12" max="12" width="13" style="74" customWidth="1"/>
    <col min="13" max="13" width="12.7109375" style="74" customWidth="1"/>
    <col min="14" max="14" width="14.28515625" style="74" customWidth="1"/>
    <col min="15" max="15" width="7.85546875" style="74" customWidth="1"/>
    <col min="16" max="17" width="9.140625" style="74" customWidth="1"/>
    <col min="18" max="16384" width="14.42578125" style="74"/>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218</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233</v>
      </c>
      <c r="D9" s="116"/>
      <c r="E9" s="116"/>
      <c r="F9" s="116"/>
      <c r="G9" s="116"/>
      <c r="H9" s="116"/>
      <c r="I9" s="116"/>
      <c r="J9" s="117"/>
      <c r="K9" s="6"/>
      <c r="L9" s="6"/>
      <c r="M9" s="6"/>
      <c r="N9" s="6"/>
      <c r="O9" s="6"/>
      <c r="P9" s="6"/>
      <c r="Q9" s="6"/>
    </row>
    <row r="10" spans="1:17" x14ac:dyDescent="0.25">
      <c r="A10" s="111" t="s">
        <v>14</v>
      </c>
      <c r="B10" s="104"/>
      <c r="C10" s="115" t="s">
        <v>219</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72">
        <v>225</v>
      </c>
      <c r="D13" s="10">
        <v>200</v>
      </c>
      <c r="E13" s="11">
        <f t="shared" ref="E13:E60" si="0">SUM(C13,D13)</f>
        <v>425</v>
      </c>
      <c r="F13" s="8">
        <v>49</v>
      </c>
      <c r="G13" s="12" t="s">
        <v>21</v>
      </c>
      <c r="H13" s="72">
        <v>225</v>
      </c>
      <c r="I13" s="10">
        <v>200</v>
      </c>
      <c r="J13" s="8">
        <f t="shared" ref="J13:J60" si="1">SUM(H13,I13)</f>
        <v>425</v>
      </c>
      <c r="K13" s="2"/>
      <c r="L13" s="2"/>
      <c r="M13" s="7"/>
      <c r="N13" s="7"/>
      <c r="O13" s="2"/>
      <c r="P13" s="2"/>
      <c r="Q13" s="2"/>
    </row>
    <row r="14" spans="1:17" x14ac:dyDescent="0.25">
      <c r="A14" s="8">
        <f t="shared" ref="A14:A36" si="2">A13+1</f>
        <v>2</v>
      </c>
      <c r="B14" s="9" t="s">
        <v>22</v>
      </c>
      <c r="C14" s="72">
        <v>225</v>
      </c>
      <c r="D14" s="10">
        <v>200</v>
      </c>
      <c r="E14" s="11">
        <f t="shared" si="0"/>
        <v>425</v>
      </c>
      <c r="F14" s="8">
        <f t="shared" ref="F14:F36" si="3">F13+1</f>
        <v>50</v>
      </c>
      <c r="G14" s="12" t="s">
        <v>23</v>
      </c>
      <c r="H14" s="72">
        <v>225</v>
      </c>
      <c r="I14" s="10">
        <v>200</v>
      </c>
      <c r="J14" s="8">
        <f t="shared" si="1"/>
        <v>425</v>
      </c>
      <c r="K14" s="2"/>
      <c r="L14" s="2" t="s">
        <v>20</v>
      </c>
      <c r="M14" s="7">
        <f>AVERAGE(C13:C16)</f>
        <v>225</v>
      </c>
      <c r="N14" s="7">
        <f>AVERAGE(D13:D16)</f>
        <v>200</v>
      </c>
      <c r="O14" s="2"/>
      <c r="P14" s="2"/>
      <c r="Q14" s="2"/>
    </row>
    <row r="15" spans="1:17" x14ac:dyDescent="0.25">
      <c r="A15" s="8">
        <f t="shared" si="2"/>
        <v>3</v>
      </c>
      <c r="B15" s="9" t="s">
        <v>24</v>
      </c>
      <c r="C15" s="72">
        <v>225</v>
      </c>
      <c r="D15" s="10">
        <v>200</v>
      </c>
      <c r="E15" s="11">
        <f t="shared" si="0"/>
        <v>425</v>
      </c>
      <c r="F15" s="8">
        <f t="shared" si="3"/>
        <v>51</v>
      </c>
      <c r="G15" s="12" t="s">
        <v>25</v>
      </c>
      <c r="H15" s="72">
        <v>225</v>
      </c>
      <c r="I15" s="10">
        <v>200</v>
      </c>
      <c r="J15" s="8">
        <f t="shared" si="1"/>
        <v>425</v>
      </c>
      <c r="K15" s="2"/>
      <c r="L15" s="2" t="s">
        <v>28</v>
      </c>
      <c r="M15" s="7">
        <f>AVERAGE(C17:C20)</f>
        <v>225</v>
      </c>
      <c r="N15" s="7">
        <f>AVERAGE(D17:D20)</f>
        <v>200</v>
      </c>
      <c r="O15" s="2"/>
      <c r="P15" s="2"/>
      <c r="Q15" s="2"/>
    </row>
    <row r="16" spans="1:17" x14ac:dyDescent="0.25">
      <c r="A16" s="8">
        <f t="shared" si="2"/>
        <v>4</v>
      </c>
      <c r="B16" s="9" t="s">
        <v>26</v>
      </c>
      <c r="C16" s="72">
        <v>225</v>
      </c>
      <c r="D16" s="10">
        <v>200</v>
      </c>
      <c r="E16" s="11">
        <f t="shared" si="0"/>
        <v>425</v>
      </c>
      <c r="F16" s="8">
        <f t="shared" si="3"/>
        <v>52</v>
      </c>
      <c r="G16" s="12" t="s">
        <v>27</v>
      </c>
      <c r="H16" s="72">
        <v>225</v>
      </c>
      <c r="I16" s="10">
        <v>200</v>
      </c>
      <c r="J16" s="8">
        <f t="shared" si="1"/>
        <v>425</v>
      </c>
      <c r="K16" s="2"/>
      <c r="L16" s="2" t="s">
        <v>36</v>
      </c>
      <c r="M16" s="7">
        <f>AVERAGE(C21:C24)</f>
        <v>225</v>
      </c>
      <c r="N16" s="7">
        <f>AVERAGE(D21:D24)</f>
        <v>200</v>
      </c>
      <c r="O16" s="2"/>
      <c r="P16" s="2"/>
      <c r="Q16" s="2"/>
    </row>
    <row r="17" spans="1:17" x14ac:dyDescent="0.25">
      <c r="A17" s="8">
        <f t="shared" si="2"/>
        <v>5</v>
      </c>
      <c r="B17" s="9" t="s">
        <v>28</v>
      </c>
      <c r="C17" s="72">
        <v>225</v>
      </c>
      <c r="D17" s="10">
        <v>200</v>
      </c>
      <c r="E17" s="11">
        <f t="shared" si="0"/>
        <v>425</v>
      </c>
      <c r="F17" s="8">
        <f t="shared" si="3"/>
        <v>53</v>
      </c>
      <c r="G17" s="12" t="s">
        <v>29</v>
      </c>
      <c r="H17" s="72">
        <v>225</v>
      </c>
      <c r="I17" s="75">
        <v>210</v>
      </c>
      <c r="J17" s="8">
        <f t="shared" si="1"/>
        <v>435</v>
      </c>
      <c r="K17" s="2"/>
      <c r="L17" s="2" t="s">
        <v>44</v>
      </c>
      <c r="M17" s="7">
        <f>AVERAGE(C25:C28)</f>
        <v>225</v>
      </c>
      <c r="N17" s="7">
        <f>AVERAGE(D25:D28)</f>
        <v>200</v>
      </c>
      <c r="O17" s="2"/>
      <c r="P17" s="2"/>
      <c r="Q17" s="2"/>
    </row>
    <row r="18" spans="1:17" x14ac:dyDescent="0.25">
      <c r="A18" s="8">
        <f t="shared" si="2"/>
        <v>6</v>
      </c>
      <c r="B18" s="9" t="s">
        <v>30</v>
      </c>
      <c r="C18" s="72">
        <v>225</v>
      </c>
      <c r="D18" s="10">
        <v>200</v>
      </c>
      <c r="E18" s="11">
        <f t="shared" si="0"/>
        <v>425</v>
      </c>
      <c r="F18" s="8">
        <f t="shared" si="3"/>
        <v>54</v>
      </c>
      <c r="G18" s="12" t="s">
        <v>31</v>
      </c>
      <c r="H18" s="72">
        <v>225</v>
      </c>
      <c r="I18" s="75">
        <v>210</v>
      </c>
      <c r="J18" s="8">
        <f t="shared" si="1"/>
        <v>435</v>
      </c>
      <c r="K18" s="2"/>
      <c r="L18" s="2" t="s">
        <v>52</v>
      </c>
      <c r="M18" s="7">
        <f>AVERAGE(C29:C32)</f>
        <v>225</v>
      </c>
      <c r="N18" s="7">
        <f>AVERAGE(D29:D32)</f>
        <v>200</v>
      </c>
      <c r="O18" s="2"/>
      <c r="P18" s="2"/>
      <c r="Q18" s="2"/>
    </row>
    <row r="19" spans="1:17" x14ac:dyDescent="0.25">
      <c r="A19" s="8">
        <f t="shared" si="2"/>
        <v>7</v>
      </c>
      <c r="B19" s="9" t="s">
        <v>32</v>
      </c>
      <c r="C19" s="72">
        <v>225</v>
      </c>
      <c r="D19" s="10">
        <v>200</v>
      </c>
      <c r="E19" s="11">
        <f t="shared" si="0"/>
        <v>425</v>
      </c>
      <c r="F19" s="8">
        <f t="shared" si="3"/>
        <v>55</v>
      </c>
      <c r="G19" s="12" t="s">
        <v>33</v>
      </c>
      <c r="H19" s="72">
        <v>225</v>
      </c>
      <c r="I19" s="75">
        <v>210</v>
      </c>
      <c r="J19" s="8">
        <f t="shared" si="1"/>
        <v>435</v>
      </c>
      <c r="K19" s="2"/>
      <c r="L19" s="2" t="s">
        <v>60</v>
      </c>
      <c r="M19" s="7">
        <f>AVERAGE(C33:C36)</f>
        <v>225</v>
      </c>
      <c r="N19" s="7">
        <f>AVERAGE(D33:D36)</f>
        <v>200</v>
      </c>
      <c r="O19" s="2"/>
      <c r="P19" s="2"/>
      <c r="Q19" s="2"/>
    </row>
    <row r="20" spans="1:17" x14ac:dyDescent="0.25">
      <c r="A20" s="8">
        <f t="shared" si="2"/>
        <v>8</v>
      </c>
      <c r="B20" s="9" t="s">
        <v>34</v>
      </c>
      <c r="C20" s="72">
        <v>225</v>
      </c>
      <c r="D20" s="10">
        <v>200</v>
      </c>
      <c r="E20" s="11">
        <f t="shared" si="0"/>
        <v>425</v>
      </c>
      <c r="F20" s="8">
        <f t="shared" si="3"/>
        <v>56</v>
      </c>
      <c r="G20" s="12" t="s">
        <v>35</v>
      </c>
      <c r="H20" s="72">
        <v>225</v>
      </c>
      <c r="I20" s="75">
        <v>210</v>
      </c>
      <c r="J20" s="8">
        <f t="shared" si="1"/>
        <v>435</v>
      </c>
      <c r="K20" s="2"/>
      <c r="L20" s="2" t="s">
        <v>68</v>
      </c>
      <c r="M20" s="7">
        <f>AVERAGE(C37:C40)</f>
        <v>225</v>
      </c>
      <c r="N20" s="7">
        <f>AVERAGE(D37:D40)</f>
        <v>200</v>
      </c>
      <c r="O20" s="2"/>
      <c r="P20" s="2"/>
      <c r="Q20" s="2"/>
    </row>
    <row r="21" spans="1:17" ht="15.75" customHeight="1" x14ac:dyDescent="0.25">
      <c r="A21" s="8">
        <f t="shared" si="2"/>
        <v>9</v>
      </c>
      <c r="B21" s="9" t="s">
        <v>36</v>
      </c>
      <c r="C21" s="72">
        <v>225</v>
      </c>
      <c r="D21" s="10">
        <v>200</v>
      </c>
      <c r="E21" s="11">
        <f t="shared" si="0"/>
        <v>425</v>
      </c>
      <c r="F21" s="8">
        <f t="shared" si="3"/>
        <v>57</v>
      </c>
      <c r="G21" s="12" t="s">
        <v>37</v>
      </c>
      <c r="H21" s="72">
        <v>225</v>
      </c>
      <c r="I21" s="75">
        <v>210</v>
      </c>
      <c r="J21" s="8">
        <f t="shared" si="1"/>
        <v>435</v>
      </c>
      <c r="K21" s="2"/>
      <c r="L21" s="2" t="s">
        <v>76</v>
      </c>
      <c r="M21" s="7">
        <f>AVERAGE(C41:C44)</f>
        <v>225</v>
      </c>
      <c r="N21" s="7">
        <f>AVERAGE(D41:D44)</f>
        <v>200</v>
      </c>
      <c r="O21" s="2"/>
      <c r="P21" s="2"/>
      <c r="Q21" s="2"/>
    </row>
    <row r="22" spans="1:17" ht="15.75" customHeight="1" x14ac:dyDescent="0.25">
      <c r="A22" s="8">
        <f t="shared" si="2"/>
        <v>10</v>
      </c>
      <c r="B22" s="9" t="s">
        <v>38</v>
      </c>
      <c r="C22" s="72">
        <v>225</v>
      </c>
      <c r="D22" s="10">
        <v>200</v>
      </c>
      <c r="E22" s="11">
        <f t="shared" si="0"/>
        <v>425</v>
      </c>
      <c r="F22" s="8">
        <f t="shared" si="3"/>
        <v>58</v>
      </c>
      <c r="G22" s="12" t="s">
        <v>39</v>
      </c>
      <c r="H22" s="72">
        <v>225</v>
      </c>
      <c r="I22" s="75">
        <v>210</v>
      </c>
      <c r="J22" s="8">
        <f t="shared" si="1"/>
        <v>435</v>
      </c>
      <c r="K22" s="2"/>
      <c r="L22" s="2" t="s">
        <v>84</v>
      </c>
      <c r="M22" s="7">
        <f>AVERAGE(C45:C48)</f>
        <v>225</v>
      </c>
      <c r="N22" s="7">
        <f>AVERAGE(D45:D48)</f>
        <v>200</v>
      </c>
      <c r="O22" s="2"/>
      <c r="P22" s="2"/>
      <c r="Q22" s="2"/>
    </row>
    <row r="23" spans="1:17" ht="15.75" customHeight="1" x14ac:dyDescent="0.25">
      <c r="A23" s="8">
        <f t="shared" si="2"/>
        <v>11</v>
      </c>
      <c r="B23" s="9" t="s">
        <v>40</v>
      </c>
      <c r="C23" s="72">
        <v>225</v>
      </c>
      <c r="D23" s="10">
        <v>200</v>
      </c>
      <c r="E23" s="11">
        <f t="shared" si="0"/>
        <v>425</v>
      </c>
      <c r="F23" s="8">
        <f t="shared" si="3"/>
        <v>59</v>
      </c>
      <c r="G23" s="12" t="s">
        <v>41</v>
      </c>
      <c r="H23" s="72">
        <v>225</v>
      </c>
      <c r="I23" s="75">
        <v>210</v>
      </c>
      <c r="J23" s="8">
        <f t="shared" si="1"/>
        <v>435</v>
      </c>
      <c r="K23" s="2"/>
      <c r="L23" s="2" t="s">
        <v>92</v>
      </c>
      <c r="M23" s="7">
        <f>AVERAGE(C49:C52)</f>
        <v>225</v>
      </c>
      <c r="N23" s="7">
        <f>AVERAGE(D49:D52)</f>
        <v>200</v>
      </c>
      <c r="O23" s="2"/>
      <c r="P23" s="2"/>
      <c r="Q23" s="2"/>
    </row>
    <row r="24" spans="1:17" ht="15.75" customHeight="1" x14ac:dyDescent="0.25">
      <c r="A24" s="8">
        <f t="shared" si="2"/>
        <v>12</v>
      </c>
      <c r="B24" s="9" t="s">
        <v>42</v>
      </c>
      <c r="C24" s="72">
        <v>225</v>
      </c>
      <c r="D24" s="10">
        <v>200</v>
      </c>
      <c r="E24" s="11">
        <f t="shared" si="0"/>
        <v>425</v>
      </c>
      <c r="F24" s="8">
        <f t="shared" si="3"/>
        <v>60</v>
      </c>
      <c r="G24" s="12" t="s">
        <v>43</v>
      </c>
      <c r="H24" s="72">
        <v>225</v>
      </c>
      <c r="I24" s="75">
        <v>210</v>
      </c>
      <c r="J24" s="8">
        <f t="shared" si="1"/>
        <v>435</v>
      </c>
      <c r="K24" s="2"/>
      <c r="L24" s="13" t="s">
        <v>100</v>
      </c>
      <c r="M24" s="7">
        <f>AVERAGE(C53:C56)</f>
        <v>225</v>
      </c>
      <c r="N24" s="7">
        <f>AVERAGE(D53:D56)</f>
        <v>200</v>
      </c>
      <c r="O24" s="2"/>
      <c r="P24" s="2"/>
      <c r="Q24" s="2"/>
    </row>
    <row r="25" spans="1:17" ht="15.75" customHeight="1" x14ac:dyDescent="0.25">
      <c r="A25" s="8">
        <f t="shared" si="2"/>
        <v>13</v>
      </c>
      <c r="B25" s="9" t="s">
        <v>44</v>
      </c>
      <c r="C25" s="72">
        <v>225</v>
      </c>
      <c r="D25" s="10">
        <v>200</v>
      </c>
      <c r="E25" s="11">
        <f t="shared" si="0"/>
        <v>425</v>
      </c>
      <c r="F25" s="8">
        <f t="shared" si="3"/>
        <v>61</v>
      </c>
      <c r="G25" s="12" t="s">
        <v>45</v>
      </c>
      <c r="H25" s="72">
        <v>225</v>
      </c>
      <c r="I25" s="75">
        <v>210</v>
      </c>
      <c r="J25" s="8">
        <f t="shared" si="1"/>
        <v>435</v>
      </c>
      <c r="K25" s="2"/>
      <c r="L25" s="16" t="s">
        <v>108</v>
      </c>
      <c r="M25" s="7">
        <f>AVERAGE(C57:C60)</f>
        <v>225</v>
      </c>
      <c r="N25" s="7">
        <f>AVERAGE(D57:D60)</f>
        <v>200</v>
      </c>
      <c r="O25" s="2"/>
      <c r="P25" s="2"/>
      <c r="Q25" s="2"/>
    </row>
    <row r="26" spans="1:17" ht="15.75" customHeight="1" x14ac:dyDescent="0.25">
      <c r="A26" s="8">
        <f t="shared" si="2"/>
        <v>14</v>
      </c>
      <c r="B26" s="9" t="s">
        <v>46</v>
      </c>
      <c r="C26" s="72">
        <v>225</v>
      </c>
      <c r="D26" s="10">
        <v>200</v>
      </c>
      <c r="E26" s="11">
        <f t="shared" si="0"/>
        <v>425</v>
      </c>
      <c r="F26" s="8">
        <f t="shared" si="3"/>
        <v>62</v>
      </c>
      <c r="G26" s="12" t="s">
        <v>47</v>
      </c>
      <c r="H26" s="72">
        <v>225</v>
      </c>
      <c r="I26" s="75">
        <v>210</v>
      </c>
      <c r="J26" s="8">
        <f t="shared" si="1"/>
        <v>435</v>
      </c>
      <c r="K26" s="2"/>
      <c r="L26" s="16" t="s">
        <v>21</v>
      </c>
      <c r="M26" s="7">
        <f>AVERAGE(H13:H16)</f>
        <v>225</v>
      </c>
      <c r="N26" s="7">
        <f>AVERAGE(I13:I16)</f>
        <v>200</v>
      </c>
      <c r="O26" s="2"/>
      <c r="P26" s="2"/>
      <c r="Q26" s="2"/>
    </row>
    <row r="27" spans="1:17" ht="15.75" customHeight="1" x14ac:dyDescent="0.25">
      <c r="A27" s="8">
        <f t="shared" si="2"/>
        <v>15</v>
      </c>
      <c r="B27" s="9" t="s">
        <v>48</v>
      </c>
      <c r="C27" s="72">
        <v>225</v>
      </c>
      <c r="D27" s="10">
        <v>200</v>
      </c>
      <c r="E27" s="11">
        <f t="shared" si="0"/>
        <v>425</v>
      </c>
      <c r="F27" s="8">
        <f t="shared" si="3"/>
        <v>63</v>
      </c>
      <c r="G27" s="12" t="s">
        <v>49</v>
      </c>
      <c r="H27" s="72">
        <v>225</v>
      </c>
      <c r="I27" s="75">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2">
        <v>225</v>
      </c>
      <c r="D28" s="10">
        <v>200</v>
      </c>
      <c r="E28" s="11">
        <f t="shared" si="0"/>
        <v>425</v>
      </c>
      <c r="F28" s="8">
        <f t="shared" si="3"/>
        <v>64</v>
      </c>
      <c r="G28" s="12" t="s">
        <v>51</v>
      </c>
      <c r="H28" s="72">
        <v>225</v>
      </c>
      <c r="I28" s="75">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2">
        <v>225</v>
      </c>
      <c r="D29" s="10">
        <v>200</v>
      </c>
      <c r="E29" s="11">
        <f t="shared" si="0"/>
        <v>425</v>
      </c>
      <c r="F29" s="8">
        <f t="shared" si="3"/>
        <v>65</v>
      </c>
      <c r="G29" s="12" t="s">
        <v>53</v>
      </c>
      <c r="H29" s="72">
        <v>225</v>
      </c>
      <c r="I29" s="75">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2">
        <v>225</v>
      </c>
      <c r="D30" s="10">
        <v>200</v>
      </c>
      <c r="E30" s="11">
        <f t="shared" si="0"/>
        <v>425</v>
      </c>
      <c r="F30" s="8">
        <f t="shared" si="3"/>
        <v>66</v>
      </c>
      <c r="G30" s="12" t="s">
        <v>55</v>
      </c>
      <c r="H30" s="72">
        <v>225</v>
      </c>
      <c r="I30" s="75">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2">
        <v>225</v>
      </c>
      <c r="D31" s="10">
        <v>200</v>
      </c>
      <c r="E31" s="11">
        <f t="shared" si="0"/>
        <v>425</v>
      </c>
      <c r="F31" s="8">
        <f t="shared" si="3"/>
        <v>67</v>
      </c>
      <c r="G31" s="12" t="s">
        <v>57</v>
      </c>
      <c r="H31" s="72">
        <v>225</v>
      </c>
      <c r="I31" s="75">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2">
        <v>225</v>
      </c>
      <c r="D32" s="10">
        <v>200</v>
      </c>
      <c r="E32" s="11">
        <f t="shared" si="0"/>
        <v>425</v>
      </c>
      <c r="F32" s="8">
        <f t="shared" si="3"/>
        <v>68</v>
      </c>
      <c r="G32" s="12" t="s">
        <v>59</v>
      </c>
      <c r="H32" s="72">
        <v>225</v>
      </c>
      <c r="I32" s="75">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2">
        <v>225</v>
      </c>
      <c r="D33" s="10">
        <v>200</v>
      </c>
      <c r="E33" s="11">
        <f t="shared" si="0"/>
        <v>425</v>
      </c>
      <c r="F33" s="8">
        <f t="shared" si="3"/>
        <v>69</v>
      </c>
      <c r="G33" s="12" t="s">
        <v>61</v>
      </c>
      <c r="H33" s="72">
        <v>225</v>
      </c>
      <c r="I33" s="75">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2">
        <v>225</v>
      </c>
      <c r="D34" s="10">
        <v>200</v>
      </c>
      <c r="E34" s="11">
        <f t="shared" si="0"/>
        <v>425</v>
      </c>
      <c r="F34" s="8">
        <f t="shared" si="3"/>
        <v>70</v>
      </c>
      <c r="G34" s="12" t="s">
        <v>63</v>
      </c>
      <c r="H34" s="72">
        <v>225</v>
      </c>
      <c r="I34" s="75">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2">
        <v>225</v>
      </c>
      <c r="D35" s="10">
        <v>200</v>
      </c>
      <c r="E35" s="11">
        <f t="shared" si="0"/>
        <v>425</v>
      </c>
      <c r="F35" s="8">
        <f t="shared" si="3"/>
        <v>71</v>
      </c>
      <c r="G35" s="12" t="s">
        <v>65</v>
      </c>
      <c r="H35" s="72">
        <v>225</v>
      </c>
      <c r="I35" s="75">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2">
        <v>225</v>
      </c>
      <c r="D36" s="10">
        <v>200</v>
      </c>
      <c r="E36" s="11">
        <f t="shared" si="0"/>
        <v>425</v>
      </c>
      <c r="F36" s="8">
        <f t="shared" si="3"/>
        <v>72</v>
      </c>
      <c r="G36" s="12" t="s">
        <v>67</v>
      </c>
      <c r="H36" s="72">
        <v>225</v>
      </c>
      <c r="I36" s="75">
        <v>210</v>
      </c>
      <c r="J36" s="8">
        <f t="shared" si="1"/>
        <v>435</v>
      </c>
      <c r="K36" s="2"/>
      <c r="L36" s="101" t="s">
        <v>101</v>
      </c>
      <c r="M36" s="7">
        <f>AVERAGE(H53:H56)</f>
        <v>225</v>
      </c>
      <c r="N36" s="7">
        <f>AVERAGE(I53:I56)</f>
        <v>210</v>
      </c>
      <c r="O36" s="2"/>
      <c r="P36" s="2"/>
      <c r="Q36" s="2"/>
    </row>
    <row r="37" spans="1:17" ht="15.75" customHeight="1" x14ac:dyDescent="0.25">
      <c r="A37" s="8">
        <v>25</v>
      </c>
      <c r="B37" s="9" t="s">
        <v>68</v>
      </c>
      <c r="C37" s="72">
        <v>225</v>
      </c>
      <c r="D37" s="10">
        <v>200</v>
      </c>
      <c r="E37" s="11">
        <f t="shared" si="0"/>
        <v>425</v>
      </c>
      <c r="F37" s="8">
        <v>73</v>
      </c>
      <c r="G37" s="12" t="s">
        <v>69</v>
      </c>
      <c r="H37" s="72">
        <v>225</v>
      </c>
      <c r="I37" s="75">
        <v>210</v>
      </c>
      <c r="J37" s="8">
        <f t="shared" si="1"/>
        <v>435</v>
      </c>
      <c r="K37" s="2"/>
      <c r="L37" s="101" t="s">
        <v>109</v>
      </c>
      <c r="M37" s="7">
        <f>AVERAGE(H57:H60)</f>
        <v>225</v>
      </c>
      <c r="N37" s="7">
        <f>AVERAGE(I57:I60)</f>
        <v>210</v>
      </c>
      <c r="O37" s="2"/>
      <c r="P37" s="2"/>
      <c r="Q37" s="2"/>
    </row>
    <row r="38" spans="1:17" ht="15.75" customHeight="1" x14ac:dyDescent="0.25">
      <c r="A38" s="8">
        <f t="shared" ref="A38:A60" si="4">A37+1</f>
        <v>26</v>
      </c>
      <c r="B38" s="9" t="s">
        <v>70</v>
      </c>
      <c r="C38" s="72">
        <v>225</v>
      </c>
      <c r="D38" s="10">
        <v>200</v>
      </c>
      <c r="E38" s="8">
        <f t="shared" si="0"/>
        <v>425</v>
      </c>
      <c r="F38" s="8">
        <f t="shared" ref="F38:F60" si="5">F37+1</f>
        <v>74</v>
      </c>
      <c r="G38" s="12" t="s">
        <v>71</v>
      </c>
      <c r="H38" s="72">
        <v>225</v>
      </c>
      <c r="I38" s="75">
        <v>210</v>
      </c>
      <c r="J38" s="8">
        <f t="shared" si="1"/>
        <v>435</v>
      </c>
      <c r="K38" s="2"/>
      <c r="L38" s="101" t="s">
        <v>302</v>
      </c>
      <c r="M38" s="101">
        <f>AVERAGE(M14:M37)</f>
        <v>225</v>
      </c>
      <c r="N38" s="101">
        <f>AVERAGE(N14:N37)</f>
        <v>204.58333333333334</v>
      </c>
      <c r="O38" s="2"/>
      <c r="P38" s="2"/>
      <c r="Q38" s="2"/>
    </row>
    <row r="39" spans="1:17" ht="15.75" customHeight="1" x14ac:dyDescent="0.25">
      <c r="A39" s="8">
        <f t="shared" si="4"/>
        <v>27</v>
      </c>
      <c r="B39" s="9" t="s">
        <v>72</v>
      </c>
      <c r="C39" s="72">
        <v>225</v>
      </c>
      <c r="D39" s="10">
        <v>200</v>
      </c>
      <c r="E39" s="8">
        <f t="shared" si="0"/>
        <v>425</v>
      </c>
      <c r="F39" s="8">
        <f t="shared" si="5"/>
        <v>75</v>
      </c>
      <c r="G39" s="12" t="s">
        <v>73</v>
      </c>
      <c r="H39" s="72">
        <v>225</v>
      </c>
      <c r="I39" s="75">
        <v>210</v>
      </c>
      <c r="J39" s="8">
        <f t="shared" si="1"/>
        <v>435</v>
      </c>
      <c r="K39" s="2"/>
      <c r="L39" s="2"/>
      <c r="M39" s="2"/>
      <c r="N39" s="2"/>
      <c r="O39" s="2"/>
      <c r="P39" s="2"/>
      <c r="Q39" s="2"/>
    </row>
    <row r="40" spans="1:17" ht="15.75" customHeight="1" x14ac:dyDescent="0.25">
      <c r="A40" s="8">
        <f t="shared" si="4"/>
        <v>28</v>
      </c>
      <c r="B40" s="9" t="s">
        <v>74</v>
      </c>
      <c r="C40" s="72">
        <v>225</v>
      </c>
      <c r="D40" s="10">
        <v>200</v>
      </c>
      <c r="E40" s="8">
        <f t="shared" si="0"/>
        <v>425</v>
      </c>
      <c r="F40" s="8">
        <f t="shared" si="5"/>
        <v>76</v>
      </c>
      <c r="G40" s="12" t="s">
        <v>75</v>
      </c>
      <c r="H40" s="72">
        <v>225</v>
      </c>
      <c r="I40" s="75">
        <v>210</v>
      </c>
      <c r="J40" s="8">
        <f t="shared" si="1"/>
        <v>435</v>
      </c>
      <c r="K40" s="2"/>
      <c r="L40" s="2"/>
      <c r="M40" s="2"/>
      <c r="N40" s="2"/>
      <c r="O40" s="2"/>
      <c r="P40" s="2"/>
      <c r="Q40" s="2"/>
    </row>
    <row r="41" spans="1:17" ht="15.75" customHeight="1" x14ac:dyDescent="0.25">
      <c r="A41" s="8">
        <f t="shared" si="4"/>
        <v>29</v>
      </c>
      <c r="B41" s="9" t="s">
        <v>76</v>
      </c>
      <c r="C41" s="72">
        <v>225</v>
      </c>
      <c r="D41" s="10">
        <v>200</v>
      </c>
      <c r="E41" s="8">
        <f t="shared" si="0"/>
        <v>425</v>
      </c>
      <c r="F41" s="8">
        <f t="shared" si="5"/>
        <v>77</v>
      </c>
      <c r="G41" s="12" t="s">
        <v>77</v>
      </c>
      <c r="H41" s="72">
        <v>225</v>
      </c>
      <c r="I41" s="75">
        <v>210</v>
      </c>
      <c r="J41" s="8">
        <f t="shared" si="1"/>
        <v>435</v>
      </c>
      <c r="K41" s="2"/>
      <c r="L41" s="2"/>
      <c r="M41" s="2"/>
      <c r="N41" s="2"/>
      <c r="O41" s="2"/>
      <c r="P41" s="2"/>
      <c r="Q41" s="2"/>
    </row>
    <row r="42" spans="1:17" ht="15.75" customHeight="1" x14ac:dyDescent="0.25">
      <c r="A42" s="8">
        <f t="shared" si="4"/>
        <v>30</v>
      </c>
      <c r="B42" s="9" t="s">
        <v>78</v>
      </c>
      <c r="C42" s="72">
        <v>225</v>
      </c>
      <c r="D42" s="10">
        <v>200</v>
      </c>
      <c r="E42" s="8">
        <f t="shared" si="0"/>
        <v>425</v>
      </c>
      <c r="F42" s="8">
        <f t="shared" si="5"/>
        <v>78</v>
      </c>
      <c r="G42" s="12" t="s">
        <v>79</v>
      </c>
      <c r="H42" s="72">
        <v>225</v>
      </c>
      <c r="I42" s="75">
        <v>210</v>
      </c>
      <c r="J42" s="8">
        <f t="shared" si="1"/>
        <v>435</v>
      </c>
      <c r="K42" s="2"/>
      <c r="L42" s="2"/>
      <c r="M42" s="2"/>
      <c r="N42" s="2"/>
      <c r="O42" s="2"/>
      <c r="P42" s="2"/>
      <c r="Q42" s="2"/>
    </row>
    <row r="43" spans="1:17" ht="15.75" customHeight="1" x14ac:dyDescent="0.25">
      <c r="A43" s="8">
        <f t="shared" si="4"/>
        <v>31</v>
      </c>
      <c r="B43" s="9" t="s">
        <v>80</v>
      </c>
      <c r="C43" s="72">
        <v>225</v>
      </c>
      <c r="D43" s="10">
        <v>200</v>
      </c>
      <c r="E43" s="8">
        <f t="shared" si="0"/>
        <v>425</v>
      </c>
      <c r="F43" s="8">
        <f t="shared" si="5"/>
        <v>79</v>
      </c>
      <c r="G43" s="12" t="s">
        <v>81</v>
      </c>
      <c r="H43" s="72">
        <v>225</v>
      </c>
      <c r="I43" s="75">
        <v>210</v>
      </c>
      <c r="J43" s="8">
        <f t="shared" si="1"/>
        <v>435</v>
      </c>
      <c r="K43" s="2"/>
      <c r="L43" s="2"/>
      <c r="M43" s="2"/>
      <c r="N43" s="2"/>
      <c r="O43" s="2"/>
      <c r="P43" s="2"/>
      <c r="Q43" s="2"/>
    </row>
    <row r="44" spans="1:17" ht="15.75" customHeight="1" x14ac:dyDescent="0.25">
      <c r="A44" s="8">
        <f t="shared" si="4"/>
        <v>32</v>
      </c>
      <c r="B44" s="9" t="s">
        <v>82</v>
      </c>
      <c r="C44" s="72">
        <v>225</v>
      </c>
      <c r="D44" s="10">
        <v>200</v>
      </c>
      <c r="E44" s="8">
        <f t="shared" si="0"/>
        <v>425</v>
      </c>
      <c r="F44" s="8">
        <f t="shared" si="5"/>
        <v>80</v>
      </c>
      <c r="G44" s="12" t="s">
        <v>83</v>
      </c>
      <c r="H44" s="72">
        <v>225</v>
      </c>
      <c r="I44" s="75">
        <v>210</v>
      </c>
      <c r="J44" s="8">
        <f t="shared" si="1"/>
        <v>435</v>
      </c>
      <c r="K44" s="2"/>
      <c r="L44" s="2"/>
      <c r="M44" s="2"/>
      <c r="N44" s="2"/>
      <c r="O44" s="2"/>
      <c r="P44" s="2"/>
      <c r="Q44" s="2"/>
    </row>
    <row r="45" spans="1:17" ht="15.75" customHeight="1" x14ac:dyDescent="0.25">
      <c r="A45" s="8">
        <f t="shared" si="4"/>
        <v>33</v>
      </c>
      <c r="B45" s="9" t="s">
        <v>84</v>
      </c>
      <c r="C45" s="72">
        <v>225</v>
      </c>
      <c r="D45" s="10">
        <v>200</v>
      </c>
      <c r="E45" s="8">
        <f t="shared" si="0"/>
        <v>425</v>
      </c>
      <c r="F45" s="8">
        <f t="shared" si="5"/>
        <v>81</v>
      </c>
      <c r="G45" s="12" t="s">
        <v>85</v>
      </c>
      <c r="H45" s="72">
        <v>225</v>
      </c>
      <c r="I45" s="75">
        <v>210</v>
      </c>
      <c r="J45" s="8">
        <f t="shared" si="1"/>
        <v>435</v>
      </c>
      <c r="K45" s="2"/>
      <c r="L45" s="2"/>
      <c r="M45" s="2"/>
      <c r="N45" s="2"/>
      <c r="O45" s="2"/>
      <c r="P45" s="2"/>
      <c r="Q45" s="2"/>
    </row>
    <row r="46" spans="1:17" ht="15.75" customHeight="1" x14ac:dyDescent="0.25">
      <c r="A46" s="8">
        <f t="shared" si="4"/>
        <v>34</v>
      </c>
      <c r="B46" s="9" t="s">
        <v>86</v>
      </c>
      <c r="C46" s="72">
        <v>225</v>
      </c>
      <c r="D46" s="10">
        <v>200</v>
      </c>
      <c r="E46" s="8">
        <f t="shared" si="0"/>
        <v>425</v>
      </c>
      <c r="F46" s="8">
        <f t="shared" si="5"/>
        <v>82</v>
      </c>
      <c r="G46" s="12" t="s">
        <v>87</v>
      </c>
      <c r="H46" s="72">
        <v>225</v>
      </c>
      <c r="I46" s="75">
        <v>210</v>
      </c>
      <c r="J46" s="8">
        <f t="shared" si="1"/>
        <v>435</v>
      </c>
      <c r="K46" s="2"/>
      <c r="L46" s="2"/>
      <c r="M46" s="2"/>
      <c r="N46" s="2"/>
      <c r="O46" s="2"/>
      <c r="P46" s="2"/>
      <c r="Q46" s="2"/>
    </row>
    <row r="47" spans="1:17" ht="15.75" customHeight="1" x14ac:dyDescent="0.25">
      <c r="A47" s="8">
        <f t="shared" si="4"/>
        <v>35</v>
      </c>
      <c r="B47" s="9" t="s">
        <v>88</v>
      </c>
      <c r="C47" s="72">
        <v>225</v>
      </c>
      <c r="D47" s="10">
        <v>200</v>
      </c>
      <c r="E47" s="8">
        <f t="shared" si="0"/>
        <v>425</v>
      </c>
      <c r="F47" s="8">
        <f t="shared" si="5"/>
        <v>83</v>
      </c>
      <c r="G47" s="12" t="s">
        <v>89</v>
      </c>
      <c r="H47" s="72">
        <v>225</v>
      </c>
      <c r="I47" s="75">
        <v>210</v>
      </c>
      <c r="J47" s="8">
        <f t="shared" si="1"/>
        <v>435</v>
      </c>
      <c r="K47" s="2"/>
      <c r="L47" s="2"/>
      <c r="M47" s="2"/>
      <c r="N47" s="2"/>
      <c r="O47" s="2"/>
      <c r="P47" s="2"/>
      <c r="Q47" s="2"/>
    </row>
    <row r="48" spans="1:17" ht="15.75" customHeight="1" x14ac:dyDescent="0.25">
      <c r="A48" s="8">
        <f t="shared" si="4"/>
        <v>36</v>
      </c>
      <c r="B48" s="9" t="s">
        <v>90</v>
      </c>
      <c r="C48" s="72">
        <v>225</v>
      </c>
      <c r="D48" s="10">
        <v>200</v>
      </c>
      <c r="E48" s="8">
        <f t="shared" si="0"/>
        <v>425</v>
      </c>
      <c r="F48" s="8">
        <f t="shared" si="5"/>
        <v>84</v>
      </c>
      <c r="G48" s="12" t="s">
        <v>91</v>
      </c>
      <c r="H48" s="72">
        <v>225</v>
      </c>
      <c r="I48" s="75">
        <v>210</v>
      </c>
      <c r="J48" s="8">
        <f t="shared" si="1"/>
        <v>435</v>
      </c>
      <c r="K48" s="2"/>
      <c r="L48" s="2"/>
      <c r="M48" s="2"/>
      <c r="N48" s="2"/>
      <c r="O48" s="2"/>
      <c r="P48" s="2"/>
      <c r="Q48" s="2"/>
    </row>
    <row r="49" spans="1:17" ht="15.75" customHeight="1" x14ac:dyDescent="0.25">
      <c r="A49" s="8">
        <f t="shared" si="4"/>
        <v>37</v>
      </c>
      <c r="B49" s="9" t="s">
        <v>92</v>
      </c>
      <c r="C49" s="72">
        <v>225</v>
      </c>
      <c r="D49" s="10">
        <v>200</v>
      </c>
      <c r="E49" s="8">
        <f t="shared" si="0"/>
        <v>425</v>
      </c>
      <c r="F49" s="8">
        <f t="shared" si="5"/>
        <v>85</v>
      </c>
      <c r="G49" s="12" t="s">
        <v>93</v>
      </c>
      <c r="H49" s="72">
        <v>225</v>
      </c>
      <c r="I49" s="75">
        <v>210</v>
      </c>
      <c r="J49" s="8">
        <f t="shared" si="1"/>
        <v>435</v>
      </c>
      <c r="K49" s="2"/>
      <c r="L49" s="2"/>
      <c r="M49" s="2"/>
      <c r="N49" s="2"/>
      <c r="O49" s="2"/>
      <c r="P49" s="2"/>
      <c r="Q49" s="2"/>
    </row>
    <row r="50" spans="1:17" ht="15.75" customHeight="1" x14ac:dyDescent="0.25">
      <c r="A50" s="8">
        <f t="shared" si="4"/>
        <v>38</v>
      </c>
      <c r="B50" s="12" t="s">
        <v>94</v>
      </c>
      <c r="C50" s="72">
        <v>225</v>
      </c>
      <c r="D50" s="10">
        <v>200</v>
      </c>
      <c r="E50" s="8">
        <f t="shared" si="0"/>
        <v>425</v>
      </c>
      <c r="F50" s="8">
        <f t="shared" si="5"/>
        <v>86</v>
      </c>
      <c r="G50" s="12" t="s">
        <v>95</v>
      </c>
      <c r="H50" s="72">
        <v>225</v>
      </c>
      <c r="I50" s="75">
        <v>210</v>
      </c>
      <c r="J50" s="8">
        <f t="shared" si="1"/>
        <v>435</v>
      </c>
      <c r="K50" s="2"/>
      <c r="L50" s="2"/>
      <c r="M50" s="2"/>
      <c r="N50" s="2"/>
      <c r="O50" s="2"/>
      <c r="P50" s="2"/>
      <c r="Q50" s="2"/>
    </row>
    <row r="51" spans="1:17" ht="15.75" customHeight="1" x14ac:dyDescent="0.25">
      <c r="A51" s="8">
        <f t="shared" si="4"/>
        <v>39</v>
      </c>
      <c r="B51" s="12" t="s">
        <v>96</v>
      </c>
      <c r="C51" s="72">
        <v>225</v>
      </c>
      <c r="D51" s="10">
        <v>200</v>
      </c>
      <c r="E51" s="8">
        <f t="shared" si="0"/>
        <v>425</v>
      </c>
      <c r="F51" s="8">
        <f t="shared" si="5"/>
        <v>87</v>
      </c>
      <c r="G51" s="12" t="s">
        <v>97</v>
      </c>
      <c r="H51" s="72">
        <v>225</v>
      </c>
      <c r="I51" s="75">
        <v>210</v>
      </c>
      <c r="J51" s="8">
        <f t="shared" si="1"/>
        <v>435</v>
      </c>
      <c r="K51" s="2"/>
      <c r="L51" s="2"/>
      <c r="M51" s="2"/>
      <c r="N51" s="2"/>
      <c r="O51" s="2"/>
      <c r="P51" s="2"/>
      <c r="Q51" s="2"/>
    </row>
    <row r="52" spans="1:17" ht="15.75" customHeight="1" x14ac:dyDescent="0.25">
      <c r="A52" s="8">
        <f t="shared" si="4"/>
        <v>40</v>
      </c>
      <c r="B52" s="12" t="s">
        <v>98</v>
      </c>
      <c r="C52" s="72">
        <v>225</v>
      </c>
      <c r="D52" s="10">
        <v>200</v>
      </c>
      <c r="E52" s="8">
        <f t="shared" si="0"/>
        <v>425</v>
      </c>
      <c r="F52" s="8">
        <f t="shared" si="5"/>
        <v>88</v>
      </c>
      <c r="G52" s="12" t="s">
        <v>99</v>
      </c>
      <c r="H52" s="72">
        <v>225</v>
      </c>
      <c r="I52" s="75">
        <v>210</v>
      </c>
      <c r="J52" s="8">
        <f t="shared" si="1"/>
        <v>435</v>
      </c>
      <c r="K52" s="2"/>
      <c r="L52" s="2"/>
      <c r="M52" s="2"/>
      <c r="N52" s="2"/>
      <c r="O52" s="2"/>
      <c r="P52" s="2"/>
      <c r="Q52" s="2"/>
    </row>
    <row r="53" spans="1:17" ht="15.75" customHeight="1" x14ac:dyDescent="0.25">
      <c r="A53" s="8">
        <f t="shared" si="4"/>
        <v>41</v>
      </c>
      <c r="B53" s="12" t="s">
        <v>100</v>
      </c>
      <c r="C53" s="72">
        <v>225</v>
      </c>
      <c r="D53" s="10">
        <v>200</v>
      </c>
      <c r="E53" s="8">
        <f t="shared" si="0"/>
        <v>425</v>
      </c>
      <c r="F53" s="8">
        <f t="shared" si="5"/>
        <v>89</v>
      </c>
      <c r="G53" s="12" t="s">
        <v>101</v>
      </c>
      <c r="H53" s="72">
        <v>225</v>
      </c>
      <c r="I53" s="75">
        <v>210</v>
      </c>
      <c r="J53" s="8">
        <f t="shared" si="1"/>
        <v>435</v>
      </c>
      <c r="K53" s="2"/>
      <c r="L53" s="13"/>
      <c r="M53" s="13"/>
      <c r="N53" s="13"/>
      <c r="O53" s="2"/>
      <c r="P53" s="2"/>
      <c r="Q53" s="2"/>
    </row>
    <row r="54" spans="1:17" ht="15.75" customHeight="1" x14ac:dyDescent="0.25">
      <c r="A54" s="8">
        <f t="shared" si="4"/>
        <v>42</v>
      </c>
      <c r="B54" s="12" t="s">
        <v>102</v>
      </c>
      <c r="C54" s="72">
        <v>225</v>
      </c>
      <c r="D54" s="10">
        <v>200</v>
      </c>
      <c r="E54" s="8">
        <f t="shared" si="0"/>
        <v>425</v>
      </c>
      <c r="F54" s="8">
        <f t="shared" si="5"/>
        <v>90</v>
      </c>
      <c r="G54" s="12" t="s">
        <v>103</v>
      </c>
      <c r="H54" s="72">
        <v>225</v>
      </c>
      <c r="I54" s="75">
        <v>210</v>
      </c>
      <c r="J54" s="8">
        <f t="shared" si="1"/>
        <v>435</v>
      </c>
      <c r="K54" s="2"/>
      <c r="L54" s="13"/>
      <c r="M54" s="13"/>
      <c r="N54" s="13"/>
      <c r="O54" s="2"/>
      <c r="P54" s="2"/>
      <c r="Q54" s="2"/>
    </row>
    <row r="55" spans="1:17" ht="15.75" customHeight="1" x14ac:dyDescent="0.25">
      <c r="A55" s="8">
        <f t="shared" si="4"/>
        <v>43</v>
      </c>
      <c r="B55" s="12" t="s">
        <v>104</v>
      </c>
      <c r="C55" s="72">
        <v>225</v>
      </c>
      <c r="D55" s="10">
        <v>200</v>
      </c>
      <c r="E55" s="8">
        <f t="shared" si="0"/>
        <v>425</v>
      </c>
      <c r="F55" s="8">
        <f t="shared" si="5"/>
        <v>91</v>
      </c>
      <c r="G55" s="12" t="s">
        <v>105</v>
      </c>
      <c r="H55" s="72">
        <v>225</v>
      </c>
      <c r="I55" s="75">
        <v>210</v>
      </c>
      <c r="J55" s="8">
        <f t="shared" si="1"/>
        <v>435</v>
      </c>
      <c r="K55" s="2"/>
      <c r="L55" s="13"/>
      <c r="M55" s="13"/>
      <c r="N55" s="13"/>
      <c r="O55" s="2"/>
      <c r="P55" s="2"/>
      <c r="Q55" s="2"/>
    </row>
    <row r="56" spans="1:17" ht="15.75" customHeight="1" x14ac:dyDescent="0.25">
      <c r="A56" s="8">
        <f t="shared" si="4"/>
        <v>44</v>
      </c>
      <c r="B56" s="12" t="s">
        <v>106</v>
      </c>
      <c r="C56" s="72">
        <v>225</v>
      </c>
      <c r="D56" s="10">
        <v>200</v>
      </c>
      <c r="E56" s="8">
        <f t="shared" si="0"/>
        <v>425</v>
      </c>
      <c r="F56" s="8">
        <f t="shared" si="5"/>
        <v>92</v>
      </c>
      <c r="G56" s="12" t="s">
        <v>107</v>
      </c>
      <c r="H56" s="72">
        <v>225</v>
      </c>
      <c r="I56" s="75">
        <v>210</v>
      </c>
      <c r="J56" s="8">
        <f t="shared" si="1"/>
        <v>435</v>
      </c>
      <c r="K56" s="2"/>
      <c r="L56" s="13"/>
      <c r="M56" s="13"/>
      <c r="N56" s="13"/>
      <c r="O56" s="2"/>
      <c r="P56" s="2"/>
      <c r="Q56" s="2"/>
    </row>
    <row r="57" spans="1:17" ht="15.75" customHeight="1" x14ac:dyDescent="0.25">
      <c r="A57" s="8">
        <f t="shared" si="4"/>
        <v>45</v>
      </c>
      <c r="B57" s="12" t="s">
        <v>108</v>
      </c>
      <c r="C57" s="72">
        <v>225</v>
      </c>
      <c r="D57" s="10">
        <v>200</v>
      </c>
      <c r="E57" s="8">
        <f t="shared" si="0"/>
        <v>425</v>
      </c>
      <c r="F57" s="8">
        <f t="shared" si="5"/>
        <v>93</v>
      </c>
      <c r="G57" s="12" t="s">
        <v>109</v>
      </c>
      <c r="H57" s="72">
        <v>225</v>
      </c>
      <c r="I57" s="75">
        <v>210</v>
      </c>
      <c r="J57" s="8">
        <f t="shared" si="1"/>
        <v>435</v>
      </c>
      <c r="K57" s="2"/>
      <c r="L57" s="14"/>
      <c r="M57" s="13"/>
      <c r="N57" s="15"/>
      <c r="O57" s="2"/>
      <c r="P57" s="2"/>
      <c r="Q57" s="2"/>
    </row>
    <row r="58" spans="1:17" ht="15.75" customHeight="1" x14ac:dyDescent="0.25">
      <c r="A58" s="8">
        <f t="shared" si="4"/>
        <v>46</v>
      </c>
      <c r="B58" s="12" t="s">
        <v>110</v>
      </c>
      <c r="C58" s="72">
        <v>225</v>
      </c>
      <c r="D58" s="10">
        <v>200</v>
      </c>
      <c r="E58" s="8">
        <f t="shared" si="0"/>
        <v>425</v>
      </c>
      <c r="F58" s="8">
        <f t="shared" si="5"/>
        <v>94</v>
      </c>
      <c r="G58" s="12" t="s">
        <v>111</v>
      </c>
      <c r="H58" s="72">
        <v>225</v>
      </c>
      <c r="I58" s="75">
        <v>210</v>
      </c>
      <c r="J58" s="8">
        <f t="shared" si="1"/>
        <v>435</v>
      </c>
      <c r="K58" s="2"/>
      <c r="L58" s="16"/>
      <c r="M58" s="13"/>
      <c r="N58" s="15"/>
      <c r="O58" s="2"/>
      <c r="P58" s="2"/>
      <c r="Q58" s="2"/>
    </row>
    <row r="59" spans="1:17" ht="15.75" customHeight="1" x14ac:dyDescent="0.25">
      <c r="A59" s="17">
        <f t="shared" si="4"/>
        <v>47</v>
      </c>
      <c r="B59" s="18" t="s">
        <v>112</v>
      </c>
      <c r="C59" s="72">
        <v>225</v>
      </c>
      <c r="D59" s="10">
        <v>200</v>
      </c>
      <c r="E59" s="17">
        <f t="shared" si="0"/>
        <v>425</v>
      </c>
      <c r="F59" s="17">
        <f t="shared" si="5"/>
        <v>95</v>
      </c>
      <c r="G59" s="18" t="s">
        <v>113</v>
      </c>
      <c r="H59" s="72">
        <v>225</v>
      </c>
      <c r="I59" s="75">
        <v>210</v>
      </c>
      <c r="J59" s="17">
        <f t="shared" si="1"/>
        <v>435</v>
      </c>
      <c r="K59" s="2"/>
      <c r="L59" s="16"/>
      <c r="M59" s="19"/>
      <c r="N59" s="15"/>
      <c r="O59" s="2"/>
      <c r="P59" s="2"/>
      <c r="Q59" s="2"/>
    </row>
    <row r="60" spans="1:17" ht="15.75" customHeight="1" x14ac:dyDescent="0.25">
      <c r="A60" s="17">
        <f t="shared" si="4"/>
        <v>48</v>
      </c>
      <c r="B60" s="18" t="s">
        <v>114</v>
      </c>
      <c r="C60" s="72">
        <v>225</v>
      </c>
      <c r="D60" s="10">
        <v>200</v>
      </c>
      <c r="E60" s="17">
        <f t="shared" si="0"/>
        <v>425</v>
      </c>
      <c r="F60" s="17">
        <f t="shared" si="5"/>
        <v>96</v>
      </c>
      <c r="G60" s="18" t="s">
        <v>115</v>
      </c>
      <c r="H60" s="72">
        <v>225</v>
      </c>
      <c r="I60" s="75">
        <v>210</v>
      </c>
      <c r="J60" s="17">
        <f t="shared" si="1"/>
        <v>435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8.75" customHeight="1" x14ac:dyDescent="0.25">
      <c r="A62" s="129" t="s">
        <v>234</v>
      </c>
      <c r="B62" s="130"/>
      <c r="C62" s="130"/>
      <c r="D62" s="130"/>
      <c r="E62" s="130"/>
      <c r="F62" s="130"/>
      <c r="G62" s="131"/>
      <c r="H62" s="20" t="s">
        <v>118</v>
      </c>
      <c r="I62" s="20" t="s">
        <v>119</v>
      </c>
      <c r="J62" s="20" t="s">
        <v>120</v>
      </c>
      <c r="K62" s="2"/>
      <c r="L62" s="16"/>
      <c r="M62" s="7"/>
      <c r="N62" s="7"/>
      <c r="O62" s="7"/>
      <c r="P62" s="7"/>
      <c r="Q62" s="7"/>
    </row>
    <row r="63" spans="1:17" ht="40.5" customHeight="1" x14ac:dyDescent="0.25">
      <c r="A63" s="152" t="s">
        <v>231</v>
      </c>
      <c r="B63" s="153"/>
      <c r="C63" s="153"/>
      <c r="D63" s="153"/>
      <c r="E63" s="136" t="s">
        <v>220</v>
      </c>
      <c r="F63" s="137"/>
      <c r="G63" s="138"/>
      <c r="H63" s="21">
        <v>4.2080000000000002</v>
      </c>
      <c r="I63" s="21">
        <v>4.726</v>
      </c>
      <c r="J63" s="21">
        <f>H63+I63</f>
        <v>8.9340000000000011</v>
      </c>
      <c r="K63" s="2"/>
      <c r="L63" s="22">
        <f>821.333+106.333</f>
        <v>927.66599999999994</v>
      </c>
      <c r="M63" s="32">
        <f>L63/1000</f>
        <v>0.92766599999999999</v>
      </c>
      <c r="N63" s="4"/>
      <c r="O63" s="7"/>
      <c r="P63" s="7"/>
      <c r="Q63" s="7"/>
    </row>
    <row r="64" spans="1:17" ht="39.75" customHeight="1" x14ac:dyDescent="0.25">
      <c r="A64" s="154"/>
      <c r="B64" s="155"/>
      <c r="C64" s="155"/>
      <c r="D64" s="155"/>
      <c r="E64" s="139" t="s">
        <v>221</v>
      </c>
      <c r="F64" s="140"/>
      <c r="G64" s="141"/>
      <c r="H64" s="36">
        <v>0</v>
      </c>
      <c r="I64" s="36">
        <f>L82</f>
        <v>0.92766599999999999</v>
      </c>
      <c r="J64" s="36">
        <f>H64+I64</f>
        <v>0.92766599999999999</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2" t="s">
        <v>222</v>
      </c>
      <c r="B66" s="143"/>
      <c r="C66" s="143"/>
      <c r="D66" s="143"/>
      <c r="E66" s="143"/>
      <c r="F66" s="143"/>
      <c r="G66" s="143"/>
      <c r="H66" s="143"/>
      <c r="I66" s="143"/>
      <c r="J66" s="144"/>
      <c r="K66" s="2" t="s">
        <v>124</v>
      </c>
      <c r="L66" s="24"/>
      <c r="M66" s="27">
        <v>0.39900000000000002</v>
      </c>
      <c r="N66" s="28">
        <v>0.52600000000000002</v>
      </c>
      <c r="O66" s="29">
        <f>M66+N66</f>
        <v>0.92500000000000004</v>
      </c>
      <c r="P66" s="29">
        <f>O66/J63*100</f>
        <v>10.353704947391986</v>
      </c>
      <c r="Q66" s="7"/>
    </row>
    <row r="67" spans="1:17" ht="25.5" customHeight="1" x14ac:dyDescent="0.25">
      <c r="A67" s="30"/>
      <c r="B67" s="31"/>
      <c r="C67" s="31"/>
      <c r="D67" s="31"/>
      <c r="E67" s="31"/>
      <c r="F67" s="31"/>
      <c r="G67" s="31"/>
      <c r="H67" s="145" t="s">
        <v>125</v>
      </c>
      <c r="I67" s="146"/>
      <c r="J67" s="147"/>
      <c r="K67" s="2"/>
      <c r="L67" s="4"/>
      <c r="M67" s="29">
        <f>H63+H64-M66-0.018</f>
        <v>3.7910000000000004</v>
      </c>
      <c r="N67" s="29">
        <f>I63+I64-N66-0.018</f>
        <v>5.1096660000000007</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0.15795833333333334</v>
      </c>
      <c r="N69" s="32">
        <f>(N67+N68)/24</f>
        <v>0.21290275000000003</v>
      </c>
      <c r="O69" s="23"/>
      <c r="P69" s="32">
        <f>M69+N69</f>
        <v>0.37086108333333334</v>
      </c>
      <c r="Q69" s="7"/>
    </row>
    <row r="70" spans="1:17" ht="15.75" customHeight="1" x14ac:dyDescent="0.25">
      <c r="A70" s="2"/>
      <c r="B70" s="2"/>
      <c r="C70" s="2"/>
      <c r="D70" s="2"/>
      <c r="E70" s="2"/>
      <c r="F70" s="2"/>
      <c r="G70" s="2"/>
      <c r="H70" s="2"/>
      <c r="I70" s="2"/>
      <c r="J70" s="2"/>
      <c r="K70" s="2"/>
      <c r="L70" s="7"/>
      <c r="M70" s="29">
        <f>M69*1000</f>
        <v>157.95833333333334</v>
      </c>
      <c r="N70" s="29">
        <f>N69*1000</f>
        <v>212.90275000000003</v>
      </c>
      <c r="O70" s="23"/>
      <c r="P70" s="29">
        <f>M70+N70</f>
        <v>370.86108333333334</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73"/>
      <c r="F72" s="2"/>
      <c r="G72" s="2"/>
      <c r="H72" s="2"/>
      <c r="I72" s="2"/>
      <c r="J72" s="73"/>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0.99919999999999998</v>
      </c>
      <c r="M81" s="32">
        <f>K81+L81</f>
        <v>0.99919999999999998</v>
      </c>
      <c r="N81" s="32">
        <f>M81-M63</f>
        <v>7.1533999999999986E-2</v>
      </c>
      <c r="O81" s="2"/>
      <c r="P81" s="2"/>
      <c r="Q81" s="2"/>
    </row>
    <row r="82" spans="1:17" ht="15.75" customHeight="1" x14ac:dyDescent="0.25">
      <c r="A82" s="2"/>
      <c r="B82" s="2"/>
      <c r="C82" s="2"/>
      <c r="D82" s="2"/>
      <c r="E82" s="2"/>
      <c r="F82" s="2"/>
      <c r="G82" s="2"/>
      <c r="H82" s="2"/>
      <c r="I82" s="2"/>
      <c r="J82" s="2"/>
      <c r="K82" s="35">
        <v>0</v>
      </c>
      <c r="L82" s="35">
        <f>L81-N81</f>
        <v>0.92766599999999999</v>
      </c>
      <c r="M82" s="32">
        <f>K82+L82</f>
        <v>0.92766599999999999</v>
      </c>
      <c r="N82" s="32">
        <f>N81/2</f>
        <v>3.5766999999999993E-2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13" workbookViewId="0">
      <selection activeCell="L11" sqref="L11:N38"/>
    </sheetView>
  </sheetViews>
  <sheetFormatPr defaultColWidth="14.42578125" defaultRowHeight="15" x14ac:dyDescent="0.25"/>
  <cols>
    <col min="1" max="1" width="10.5703125" style="79" customWidth="1"/>
    <col min="2" max="2" width="18.5703125" style="79" customWidth="1"/>
    <col min="3" max="4" width="12.7109375" style="79" customWidth="1"/>
    <col min="5" max="5" width="14.7109375" style="79" customWidth="1"/>
    <col min="6" max="6" width="12.42578125" style="79" customWidth="1"/>
    <col min="7" max="7" width="15.140625" style="79" customWidth="1"/>
    <col min="8" max="9" width="12.7109375" style="79" customWidth="1"/>
    <col min="10" max="10" width="15" style="79" customWidth="1"/>
    <col min="11" max="11" width="9.140625" style="79" customWidth="1"/>
    <col min="12" max="12" width="13" style="79" customWidth="1"/>
    <col min="13" max="13" width="12.7109375" style="79" customWidth="1"/>
    <col min="14" max="14" width="14.28515625" style="79" customWidth="1"/>
    <col min="15" max="15" width="7.85546875" style="79" customWidth="1"/>
    <col min="16" max="17" width="9.140625" style="79" customWidth="1"/>
    <col min="18" max="16384" width="14.42578125" style="79"/>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223</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178</v>
      </c>
      <c r="D8" s="103"/>
      <c r="E8" s="103"/>
      <c r="F8" s="103"/>
      <c r="G8" s="103"/>
      <c r="H8" s="103"/>
      <c r="I8" s="103"/>
      <c r="J8" s="104"/>
      <c r="K8" s="2"/>
      <c r="L8" s="2"/>
      <c r="M8" s="2"/>
      <c r="N8" s="2"/>
      <c r="O8" s="2"/>
      <c r="P8" s="2"/>
      <c r="Q8" s="2"/>
    </row>
    <row r="9" spans="1:17" x14ac:dyDescent="0.25">
      <c r="A9" s="114" t="s">
        <v>13</v>
      </c>
      <c r="B9" s="104"/>
      <c r="C9" s="115" t="s">
        <v>245</v>
      </c>
      <c r="D9" s="116"/>
      <c r="E9" s="116"/>
      <c r="F9" s="116"/>
      <c r="G9" s="116"/>
      <c r="H9" s="116"/>
      <c r="I9" s="116"/>
      <c r="J9" s="117"/>
      <c r="K9" s="6"/>
      <c r="L9" s="6"/>
      <c r="M9" s="6"/>
      <c r="N9" s="6"/>
      <c r="O9" s="6"/>
      <c r="P9" s="6"/>
      <c r="Q9" s="6"/>
    </row>
    <row r="10" spans="1:17" x14ac:dyDescent="0.25">
      <c r="A10" s="111" t="s">
        <v>14</v>
      </c>
      <c r="B10" s="104"/>
      <c r="C10" s="115" t="s">
        <v>236</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72">
        <v>225</v>
      </c>
      <c r="D13" s="75">
        <v>210</v>
      </c>
      <c r="E13" s="11">
        <f t="shared" ref="E13:E60" si="0">SUM(C13,D13)</f>
        <v>435</v>
      </c>
      <c r="F13" s="8">
        <v>49</v>
      </c>
      <c r="G13" s="12" t="s">
        <v>21</v>
      </c>
      <c r="H13" s="72">
        <v>225</v>
      </c>
      <c r="I13" s="75">
        <v>210</v>
      </c>
      <c r="J13" s="8">
        <f t="shared" ref="J13:J60" si="1">SUM(H13,I13)</f>
        <v>435</v>
      </c>
      <c r="K13" s="2"/>
      <c r="L13" s="2"/>
      <c r="M13" s="7"/>
      <c r="N13" s="7"/>
      <c r="O13" s="2"/>
      <c r="P13" s="2"/>
      <c r="Q13" s="2"/>
    </row>
    <row r="14" spans="1:17" x14ac:dyDescent="0.25">
      <c r="A14" s="8">
        <f t="shared" ref="A14:A36" si="2">A13+1</f>
        <v>2</v>
      </c>
      <c r="B14" s="9" t="s">
        <v>22</v>
      </c>
      <c r="C14" s="72">
        <v>225</v>
      </c>
      <c r="D14" s="75">
        <v>210</v>
      </c>
      <c r="E14" s="11">
        <f t="shared" si="0"/>
        <v>435</v>
      </c>
      <c r="F14" s="8">
        <f t="shared" ref="F14:F36" si="3">F13+1</f>
        <v>50</v>
      </c>
      <c r="G14" s="12" t="s">
        <v>23</v>
      </c>
      <c r="H14" s="72">
        <v>225</v>
      </c>
      <c r="I14" s="75">
        <v>210</v>
      </c>
      <c r="J14" s="8">
        <f t="shared" si="1"/>
        <v>435</v>
      </c>
      <c r="K14" s="2"/>
      <c r="L14" s="2" t="s">
        <v>20</v>
      </c>
      <c r="M14" s="7">
        <f>AVERAGE(C13:C16)</f>
        <v>225</v>
      </c>
      <c r="N14" s="7">
        <f>AVERAGE(D13:D16)</f>
        <v>210</v>
      </c>
      <c r="O14" s="2"/>
      <c r="P14" s="2"/>
      <c r="Q14" s="2"/>
    </row>
    <row r="15" spans="1:17" x14ac:dyDescent="0.25">
      <c r="A15" s="8">
        <f t="shared" si="2"/>
        <v>3</v>
      </c>
      <c r="B15" s="9" t="s">
        <v>24</v>
      </c>
      <c r="C15" s="72">
        <v>225</v>
      </c>
      <c r="D15" s="75">
        <v>210</v>
      </c>
      <c r="E15" s="11">
        <f t="shared" si="0"/>
        <v>435</v>
      </c>
      <c r="F15" s="8">
        <f t="shared" si="3"/>
        <v>51</v>
      </c>
      <c r="G15" s="12" t="s">
        <v>25</v>
      </c>
      <c r="H15" s="72">
        <v>225</v>
      </c>
      <c r="I15" s="75">
        <v>210</v>
      </c>
      <c r="J15" s="8">
        <f t="shared" si="1"/>
        <v>435</v>
      </c>
      <c r="K15" s="2"/>
      <c r="L15" s="2" t="s">
        <v>28</v>
      </c>
      <c r="M15" s="7">
        <f>AVERAGE(C17:C20)</f>
        <v>225</v>
      </c>
      <c r="N15" s="7">
        <f>AVERAGE(D17:D20)</f>
        <v>210</v>
      </c>
      <c r="O15" s="2"/>
      <c r="P15" s="2"/>
      <c r="Q15" s="2"/>
    </row>
    <row r="16" spans="1:17" x14ac:dyDescent="0.25">
      <c r="A16" s="8">
        <f t="shared" si="2"/>
        <v>4</v>
      </c>
      <c r="B16" s="9" t="s">
        <v>26</v>
      </c>
      <c r="C16" s="72">
        <v>225</v>
      </c>
      <c r="D16" s="75">
        <v>210</v>
      </c>
      <c r="E16" s="11">
        <f t="shared" si="0"/>
        <v>435</v>
      </c>
      <c r="F16" s="8">
        <f t="shared" si="3"/>
        <v>52</v>
      </c>
      <c r="G16" s="12" t="s">
        <v>27</v>
      </c>
      <c r="H16" s="72">
        <v>225</v>
      </c>
      <c r="I16" s="75">
        <v>210</v>
      </c>
      <c r="J16" s="8">
        <f t="shared" si="1"/>
        <v>435</v>
      </c>
      <c r="K16" s="2"/>
      <c r="L16" s="2" t="s">
        <v>36</v>
      </c>
      <c r="M16" s="7">
        <f>AVERAGE(C21:C24)</f>
        <v>225</v>
      </c>
      <c r="N16" s="7">
        <f>AVERAGE(D21:D24)</f>
        <v>210</v>
      </c>
      <c r="O16" s="2"/>
      <c r="P16" s="2"/>
      <c r="Q16" s="2"/>
    </row>
    <row r="17" spans="1:17" x14ac:dyDescent="0.25">
      <c r="A17" s="8">
        <f t="shared" si="2"/>
        <v>5</v>
      </c>
      <c r="B17" s="9" t="s">
        <v>28</v>
      </c>
      <c r="C17" s="72">
        <v>225</v>
      </c>
      <c r="D17" s="75">
        <v>210</v>
      </c>
      <c r="E17" s="11">
        <f t="shared" si="0"/>
        <v>435</v>
      </c>
      <c r="F17" s="8">
        <f t="shared" si="3"/>
        <v>53</v>
      </c>
      <c r="G17" s="12" t="s">
        <v>29</v>
      </c>
      <c r="H17" s="72">
        <v>225</v>
      </c>
      <c r="I17" s="75">
        <v>210</v>
      </c>
      <c r="J17" s="8">
        <f t="shared" si="1"/>
        <v>435</v>
      </c>
      <c r="K17" s="2"/>
      <c r="L17" s="2" t="s">
        <v>44</v>
      </c>
      <c r="M17" s="7">
        <f>AVERAGE(C25:C28)</f>
        <v>225</v>
      </c>
      <c r="N17" s="7">
        <f>AVERAGE(D25:D28)</f>
        <v>210</v>
      </c>
      <c r="O17" s="2"/>
      <c r="P17" s="2"/>
      <c r="Q17" s="2"/>
    </row>
    <row r="18" spans="1:17" x14ac:dyDescent="0.25">
      <c r="A18" s="8">
        <f t="shared" si="2"/>
        <v>6</v>
      </c>
      <c r="B18" s="9" t="s">
        <v>30</v>
      </c>
      <c r="C18" s="72">
        <v>225</v>
      </c>
      <c r="D18" s="75">
        <v>210</v>
      </c>
      <c r="E18" s="11">
        <f t="shared" si="0"/>
        <v>435</v>
      </c>
      <c r="F18" s="8">
        <f t="shared" si="3"/>
        <v>54</v>
      </c>
      <c r="G18" s="12" t="s">
        <v>31</v>
      </c>
      <c r="H18" s="72">
        <v>225</v>
      </c>
      <c r="I18" s="75">
        <v>210</v>
      </c>
      <c r="J18" s="8">
        <f t="shared" si="1"/>
        <v>435</v>
      </c>
      <c r="K18" s="2"/>
      <c r="L18" s="2" t="s">
        <v>52</v>
      </c>
      <c r="M18" s="7">
        <f>AVERAGE(C29:C32)</f>
        <v>225</v>
      </c>
      <c r="N18" s="7">
        <f>AVERAGE(D29:D32)</f>
        <v>210</v>
      </c>
      <c r="O18" s="2"/>
      <c r="P18" s="2"/>
      <c r="Q18" s="2"/>
    </row>
    <row r="19" spans="1:17" x14ac:dyDescent="0.25">
      <c r="A19" s="8">
        <f t="shared" si="2"/>
        <v>7</v>
      </c>
      <c r="B19" s="9" t="s">
        <v>32</v>
      </c>
      <c r="C19" s="72">
        <v>225</v>
      </c>
      <c r="D19" s="75">
        <v>210</v>
      </c>
      <c r="E19" s="11">
        <f t="shared" si="0"/>
        <v>435</v>
      </c>
      <c r="F19" s="8">
        <f t="shared" si="3"/>
        <v>55</v>
      </c>
      <c r="G19" s="12" t="s">
        <v>33</v>
      </c>
      <c r="H19" s="72">
        <v>225</v>
      </c>
      <c r="I19" s="75">
        <v>210</v>
      </c>
      <c r="J19" s="8">
        <f t="shared" si="1"/>
        <v>435</v>
      </c>
      <c r="K19" s="2"/>
      <c r="L19" s="2" t="s">
        <v>60</v>
      </c>
      <c r="M19" s="7">
        <f>AVERAGE(C33:C36)</f>
        <v>225</v>
      </c>
      <c r="N19" s="7">
        <f>AVERAGE(D33:D36)</f>
        <v>210</v>
      </c>
      <c r="O19" s="2"/>
      <c r="P19" s="2"/>
      <c r="Q19" s="2"/>
    </row>
    <row r="20" spans="1:17" x14ac:dyDescent="0.25">
      <c r="A20" s="8">
        <f t="shared" si="2"/>
        <v>8</v>
      </c>
      <c r="B20" s="9" t="s">
        <v>34</v>
      </c>
      <c r="C20" s="72">
        <v>225</v>
      </c>
      <c r="D20" s="75">
        <v>210</v>
      </c>
      <c r="E20" s="11">
        <f t="shared" si="0"/>
        <v>435</v>
      </c>
      <c r="F20" s="8">
        <f t="shared" si="3"/>
        <v>56</v>
      </c>
      <c r="G20" s="12" t="s">
        <v>35</v>
      </c>
      <c r="H20" s="72">
        <v>225</v>
      </c>
      <c r="I20" s="75">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2">
        <v>225</v>
      </c>
      <c r="D21" s="75">
        <v>210</v>
      </c>
      <c r="E21" s="11">
        <f t="shared" si="0"/>
        <v>435</v>
      </c>
      <c r="F21" s="8">
        <f t="shared" si="3"/>
        <v>57</v>
      </c>
      <c r="G21" s="12" t="s">
        <v>37</v>
      </c>
      <c r="H21" s="72">
        <v>225</v>
      </c>
      <c r="I21" s="75">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2">
        <v>225</v>
      </c>
      <c r="D22" s="75">
        <v>210</v>
      </c>
      <c r="E22" s="11">
        <f t="shared" si="0"/>
        <v>435</v>
      </c>
      <c r="F22" s="8">
        <f t="shared" si="3"/>
        <v>58</v>
      </c>
      <c r="G22" s="12" t="s">
        <v>39</v>
      </c>
      <c r="H22" s="72">
        <v>225</v>
      </c>
      <c r="I22" s="75">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2">
        <v>225</v>
      </c>
      <c r="D23" s="75">
        <v>210</v>
      </c>
      <c r="E23" s="11">
        <f t="shared" si="0"/>
        <v>435</v>
      </c>
      <c r="F23" s="8">
        <f t="shared" si="3"/>
        <v>59</v>
      </c>
      <c r="G23" s="12" t="s">
        <v>41</v>
      </c>
      <c r="H23" s="72">
        <v>225</v>
      </c>
      <c r="I23" s="75">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2">
        <v>225</v>
      </c>
      <c r="D24" s="75">
        <v>210</v>
      </c>
      <c r="E24" s="11">
        <f t="shared" si="0"/>
        <v>435</v>
      </c>
      <c r="F24" s="8">
        <f t="shared" si="3"/>
        <v>60</v>
      </c>
      <c r="G24" s="12" t="s">
        <v>43</v>
      </c>
      <c r="H24" s="72">
        <v>225</v>
      </c>
      <c r="I24" s="75">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2">
        <v>225</v>
      </c>
      <c r="D25" s="75">
        <v>210</v>
      </c>
      <c r="E25" s="11">
        <f t="shared" si="0"/>
        <v>435</v>
      </c>
      <c r="F25" s="8">
        <f t="shared" si="3"/>
        <v>61</v>
      </c>
      <c r="G25" s="12" t="s">
        <v>45</v>
      </c>
      <c r="H25" s="72">
        <v>225</v>
      </c>
      <c r="I25" s="75">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2">
        <v>225</v>
      </c>
      <c r="D26" s="75">
        <v>210</v>
      </c>
      <c r="E26" s="11">
        <f t="shared" si="0"/>
        <v>435</v>
      </c>
      <c r="F26" s="8">
        <f t="shared" si="3"/>
        <v>62</v>
      </c>
      <c r="G26" s="12" t="s">
        <v>47</v>
      </c>
      <c r="H26" s="72">
        <v>225</v>
      </c>
      <c r="I26" s="75">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2">
        <v>225</v>
      </c>
      <c r="D27" s="75">
        <v>210</v>
      </c>
      <c r="E27" s="11">
        <f t="shared" si="0"/>
        <v>435</v>
      </c>
      <c r="F27" s="8">
        <f t="shared" si="3"/>
        <v>63</v>
      </c>
      <c r="G27" s="12" t="s">
        <v>49</v>
      </c>
      <c r="H27" s="72">
        <v>225</v>
      </c>
      <c r="I27" s="75">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2">
        <v>225</v>
      </c>
      <c r="D28" s="75">
        <v>210</v>
      </c>
      <c r="E28" s="11">
        <f t="shared" si="0"/>
        <v>435</v>
      </c>
      <c r="F28" s="8">
        <f t="shared" si="3"/>
        <v>64</v>
      </c>
      <c r="G28" s="12" t="s">
        <v>51</v>
      </c>
      <c r="H28" s="72">
        <v>225</v>
      </c>
      <c r="I28" s="75">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2">
        <v>225</v>
      </c>
      <c r="D29" s="75">
        <v>210</v>
      </c>
      <c r="E29" s="11">
        <f t="shared" si="0"/>
        <v>435</v>
      </c>
      <c r="F29" s="8">
        <f t="shared" si="3"/>
        <v>65</v>
      </c>
      <c r="G29" s="12" t="s">
        <v>53</v>
      </c>
      <c r="H29" s="72">
        <v>225</v>
      </c>
      <c r="I29" s="75">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2">
        <v>225</v>
      </c>
      <c r="D30" s="75">
        <v>210</v>
      </c>
      <c r="E30" s="11">
        <f t="shared" si="0"/>
        <v>435</v>
      </c>
      <c r="F30" s="8">
        <f t="shared" si="3"/>
        <v>66</v>
      </c>
      <c r="G30" s="12" t="s">
        <v>55</v>
      </c>
      <c r="H30" s="72">
        <v>225</v>
      </c>
      <c r="I30" s="75">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2">
        <v>225</v>
      </c>
      <c r="D31" s="75">
        <v>210</v>
      </c>
      <c r="E31" s="11">
        <f t="shared" si="0"/>
        <v>435</v>
      </c>
      <c r="F31" s="8">
        <f t="shared" si="3"/>
        <v>67</v>
      </c>
      <c r="G31" s="12" t="s">
        <v>57</v>
      </c>
      <c r="H31" s="72">
        <v>225</v>
      </c>
      <c r="I31" s="75">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2">
        <v>225</v>
      </c>
      <c r="D32" s="75">
        <v>210</v>
      </c>
      <c r="E32" s="11">
        <f t="shared" si="0"/>
        <v>435</v>
      </c>
      <c r="F32" s="8">
        <f t="shared" si="3"/>
        <v>68</v>
      </c>
      <c r="G32" s="12" t="s">
        <v>59</v>
      </c>
      <c r="H32" s="72">
        <v>225</v>
      </c>
      <c r="I32" s="75">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2">
        <v>225</v>
      </c>
      <c r="D33" s="75">
        <v>210</v>
      </c>
      <c r="E33" s="11">
        <f t="shared" si="0"/>
        <v>435</v>
      </c>
      <c r="F33" s="8">
        <f t="shared" si="3"/>
        <v>69</v>
      </c>
      <c r="G33" s="12" t="s">
        <v>61</v>
      </c>
      <c r="H33" s="72">
        <v>225</v>
      </c>
      <c r="I33" s="75">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2">
        <v>225</v>
      </c>
      <c r="D34" s="75">
        <v>210</v>
      </c>
      <c r="E34" s="11">
        <f t="shared" si="0"/>
        <v>435</v>
      </c>
      <c r="F34" s="8">
        <f t="shared" si="3"/>
        <v>70</v>
      </c>
      <c r="G34" s="12" t="s">
        <v>63</v>
      </c>
      <c r="H34" s="72">
        <v>225</v>
      </c>
      <c r="I34" s="75">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2">
        <v>225</v>
      </c>
      <c r="D35" s="75">
        <v>210</v>
      </c>
      <c r="E35" s="11">
        <f t="shared" si="0"/>
        <v>435</v>
      </c>
      <c r="F35" s="8">
        <f t="shared" si="3"/>
        <v>71</v>
      </c>
      <c r="G35" s="12" t="s">
        <v>65</v>
      </c>
      <c r="H35" s="72">
        <v>225</v>
      </c>
      <c r="I35" s="75">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2">
        <v>225</v>
      </c>
      <c r="D36" s="75">
        <v>210</v>
      </c>
      <c r="E36" s="11">
        <f t="shared" si="0"/>
        <v>435</v>
      </c>
      <c r="F36" s="8">
        <f t="shared" si="3"/>
        <v>72</v>
      </c>
      <c r="G36" s="12" t="s">
        <v>67</v>
      </c>
      <c r="H36" s="72">
        <v>225</v>
      </c>
      <c r="I36" s="75">
        <v>210</v>
      </c>
      <c r="J36" s="8">
        <f t="shared" si="1"/>
        <v>435</v>
      </c>
      <c r="K36" s="2"/>
      <c r="L36" s="101" t="s">
        <v>101</v>
      </c>
      <c r="M36" s="7">
        <f>AVERAGE(H53:H56)</f>
        <v>225</v>
      </c>
      <c r="N36" s="7">
        <f>AVERAGE(I53:I56)</f>
        <v>210</v>
      </c>
      <c r="O36" s="2"/>
      <c r="P36" s="2"/>
      <c r="Q36" s="2"/>
    </row>
    <row r="37" spans="1:17" ht="15.75" customHeight="1" x14ac:dyDescent="0.25">
      <c r="A37" s="8">
        <v>25</v>
      </c>
      <c r="B37" s="9" t="s">
        <v>68</v>
      </c>
      <c r="C37" s="72">
        <v>225</v>
      </c>
      <c r="D37" s="75">
        <v>210</v>
      </c>
      <c r="E37" s="11">
        <f t="shared" si="0"/>
        <v>435</v>
      </c>
      <c r="F37" s="8">
        <v>73</v>
      </c>
      <c r="G37" s="12" t="s">
        <v>69</v>
      </c>
      <c r="H37" s="72">
        <v>225</v>
      </c>
      <c r="I37" s="75">
        <v>210</v>
      </c>
      <c r="J37" s="8">
        <f t="shared" si="1"/>
        <v>435</v>
      </c>
      <c r="K37" s="2"/>
      <c r="L37" s="101" t="s">
        <v>109</v>
      </c>
      <c r="M37" s="7">
        <f>AVERAGE(H57:H60)</f>
        <v>225</v>
      </c>
      <c r="N37" s="7">
        <f>AVERAGE(I57:I60)</f>
        <v>210</v>
      </c>
      <c r="O37" s="2"/>
      <c r="P37" s="2"/>
      <c r="Q37" s="2"/>
    </row>
    <row r="38" spans="1:17" ht="15.75" customHeight="1" x14ac:dyDescent="0.25">
      <c r="A38" s="8">
        <f t="shared" ref="A38:A60" si="4">A37+1</f>
        <v>26</v>
      </c>
      <c r="B38" s="9" t="s">
        <v>70</v>
      </c>
      <c r="C38" s="72">
        <v>225</v>
      </c>
      <c r="D38" s="75">
        <v>210</v>
      </c>
      <c r="E38" s="8">
        <f t="shared" si="0"/>
        <v>435</v>
      </c>
      <c r="F38" s="8">
        <f t="shared" ref="F38:F60" si="5">F37+1</f>
        <v>74</v>
      </c>
      <c r="G38" s="12" t="s">
        <v>71</v>
      </c>
      <c r="H38" s="72">
        <v>225</v>
      </c>
      <c r="I38" s="75">
        <v>210</v>
      </c>
      <c r="J38" s="8">
        <f t="shared" si="1"/>
        <v>435</v>
      </c>
      <c r="K38" s="2"/>
      <c r="L38" s="101" t="s">
        <v>302</v>
      </c>
      <c r="M38" s="101">
        <f>AVERAGE(M14:M37)</f>
        <v>225</v>
      </c>
      <c r="N38" s="101">
        <f>AVERAGE(N14:N37)</f>
        <v>210</v>
      </c>
      <c r="O38" s="2"/>
      <c r="P38" s="2"/>
      <c r="Q38" s="2"/>
    </row>
    <row r="39" spans="1:17" ht="15.75" customHeight="1" x14ac:dyDescent="0.25">
      <c r="A39" s="8">
        <f t="shared" si="4"/>
        <v>27</v>
      </c>
      <c r="B39" s="9" t="s">
        <v>72</v>
      </c>
      <c r="C39" s="72">
        <v>225</v>
      </c>
      <c r="D39" s="75">
        <v>210</v>
      </c>
      <c r="E39" s="8">
        <f t="shared" si="0"/>
        <v>435</v>
      </c>
      <c r="F39" s="8">
        <f t="shared" si="5"/>
        <v>75</v>
      </c>
      <c r="G39" s="12" t="s">
        <v>73</v>
      </c>
      <c r="H39" s="72">
        <v>225</v>
      </c>
      <c r="I39" s="75">
        <v>210</v>
      </c>
      <c r="J39" s="8">
        <f t="shared" si="1"/>
        <v>435</v>
      </c>
      <c r="K39" s="2"/>
      <c r="L39" s="2"/>
      <c r="M39" s="2"/>
      <c r="N39" s="2"/>
      <c r="O39" s="2"/>
      <c r="P39" s="2"/>
      <c r="Q39" s="2"/>
    </row>
    <row r="40" spans="1:17" ht="15.75" customHeight="1" x14ac:dyDescent="0.25">
      <c r="A40" s="8">
        <f t="shared" si="4"/>
        <v>28</v>
      </c>
      <c r="B40" s="9" t="s">
        <v>74</v>
      </c>
      <c r="C40" s="72">
        <v>225</v>
      </c>
      <c r="D40" s="75">
        <v>210</v>
      </c>
      <c r="E40" s="8">
        <f t="shared" si="0"/>
        <v>435</v>
      </c>
      <c r="F40" s="8">
        <f t="shared" si="5"/>
        <v>76</v>
      </c>
      <c r="G40" s="12" t="s">
        <v>75</v>
      </c>
      <c r="H40" s="72">
        <v>225</v>
      </c>
      <c r="I40" s="75">
        <v>210</v>
      </c>
      <c r="J40" s="8">
        <f t="shared" si="1"/>
        <v>435</v>
      </c>
      <c r="K40" s="2"/>
      <c r="L40" s="2"/>
      <c r="M40" s="2"/>
      <c r="N40" s="2"/>
      <c r="O40" s="2"/>
      <c r="P40" s="2"/>
      <c r="Q40" s="2"/>
    </row>
    <row r="41" spans="1:17" ht="15.75" customHeight="1" x14ac:dyDescent="0.25">
      <c r="A41" s="8">
        <f t="shared" si="4"/>
        <v>29</v>
      </c>
      <c r="B41" s="9" t="s">
        <v>76</v>
      </c>
      <c r="C41" s="72">
        <v>225</v>
      </c>
      <c r="D41" s="75">
        <v>210</v>
      </c>
      <c r="E41" s="8">
        <f t="shared" si="0"/>
        <v>435</v>
      </c>
      <c r="F41" s="8">
        <f t="shared" si="5"/>
        <v>77</v>
      </c>
      <c r="G41" s="12" t="s">
        <v>77</v>
      </c>
      <c r="H41" s="72">
        <v>225</v>
      </c>
      <c r="I41" s="75">
        <v>210</v>
      </c>
      <c r="J41" s="8">
        <f t="shared" si="1"/>
        <v>435</v>
      </c>
      <c r="K41" s="2"/>
      <c r="L41" s="2"/>
      <c r="M41" s="2"/>
      <c r="N41" s="2"/>
      <c r="O41" s="2"/>
      <c r="P41" s="2"/>
      <c r="Q41" s="2"/>
    </row>
    <row r="42" spans="1:17" ht="15.75" customHeight="1" x14ac:dyDescent="0.25">
      <c r="A42" s="8">
        <f t="shared" si="4"/>
        <v>30</v>
      </c>
      <c r="B42" s="9" t="s">
        <v>78</v>
      </c>
      <c r="C42" s="72">
        <v>225</v>
      </c>
      <c r="D42" s="75">
        <v>210</v>
      </c>
      <c r="E42" s="8">
        <f t="shared" si="0"/>
        <v>435</v>
      </c>
      <c r="F42" s="8">
        <f t="shared" si="5"/>
        <v>78</v>
      </c>
      <c r="G42" s="12" t="s">
        <v>79</v>
      </c>
      <c r="H42" s="72">
        <v>225</v>
      </c>
      <c r="I42" s="75">
        <v>210</v>
      </c>
      <c r="J42" s="8">
        <f t="shared" si="1"/>
        <v>435</v>
      </c>
      <c r="K42" s="2"/>
      <c r="L42" s="2"/>
      <c r="M42" s="2"/>
      <c r="N42" s="2"/>
      <c r="O42" s="2"/>
      <c r="P42" s="2"/>
      <c r="Q42" s="2"/>
    </row>
    <row r="43" spans="1:17" ht="15.75" customHeight="1" x14ac:dyDescent="0.25">
      <c r="A43" s="8">
        <f t="shared" si="4"/>
        <v>31</v>
      </c>
      <c r="B43" s="9" t="s">
        <v>80</v>
      </c>
      <c r="C43" s="72">
        <v>225</v>
      </c>
      <c r="D43" s="75">
        <v>210</v>
      </c>
      <c r="E43" s="8">
        <f t="shared" si="0"/>
        <v>435</v>
      </c>
      <c r="F43" s="8">
        <f t="shared" si="5"/>
        <v>79</v>
      </c>
      <c r="G43" s="12" t="s">
        <v>81</v>
      </c>
      <c r="H43" s="72">
        <v>225</v>
      </c>
      <c r="I43" s="75">
        <v>210</v>
      </c>
      <c r="J43" s="8">
        <f t="shared" si="1"/>
        <v>435</v>
      </c>
      <c r="K43" s="2"/>
      <c r="L43" s="2"/>
      <c r="M43" s="2"/>
      <c r="N43" s="2"/>
      <c r="O43" s="2"/>
      <c r="P43" s="2"/>
      <c r="Q43" s="2"/>
    </row>
    <row r="44" spans="1:17" ht="15.75" customHeight="1" x14ac:dyDescent="0.25">
      <c r="A44" s="8">
        <f t="shared" si="4"/>
        <v>32</v>
      </c>
      <c r="B44" s="9" t="s">
        <v>82</v>
      </c>
      <c r="C44" s="72">
        <v>225</v>
      </c>
      <c r="D44" s="75">
        <v>210</v>
      </c>
      <c r="E44" s="8">
        <f t="shared" si="0"/>
        <v>435</v>
      </c>
      <c r="F44" s="8">
        <f t="shared" si="5"/>
        <v>80</v>
      </c>
      <c r="G44" s="12" t="s">
        <v>83</v>
      </c>
      <c r="H44" s="72">
        <v>225</v>
      </c>
      <c r="I44" s="75">
        <v>210</v>
      </c>
      <c r="J44" s="8">
        <f t="shared" si="1"/>
        <v>435</v>
      </c>
      <c r="K44" s="2"/>
      <c r="L44" s="2"/>
      <c r="M44" s="2"/>
      <c r="N44" s="2"/>
      <c r="O44" s="2"/>
      <c r="P44" s="2"/>
      <c r="Q44" s="2"/>
    </row>
    <row r="45" spans="1:17" ht="15.75" customHeight="1" x14ac:dyDescent="0.25">
      <c r="A45" s="8">
        <f t="shared" si="4"/>
        <v>33</v>
      </c>
      <c r="B45" s="9" t="s">
        <v>84</v>
      </c>
      <c r="C45" s="72">
        <v>225</v>
      </c>
      <c r="D45" s="75">
        <v>210</v>
      </c>
      <c r="E45" s="8">
        <f t="shared" si="0"/>
        <v>435</v>
      </c>
      <c r="F45" s="8">
        <f t="shared" si="5"/>
        <v>81</v>
      </c>
      <c r="G45" s="12" t="s">
        <v>85</v>
      </c>
      <c r="H45" s="72">
        <v>225</v>
      </c>
      <c r="I45" s="75">
        <v>210</v>
      </c>
      <c r="J45" s="8">
        <f t="shared" si="1"/>
        <v>435</v>
      </c>
      <c r="K45" s="2"/>
      <c r="L45" s="2"/>
      <c r="M45" s="2"/>
      <c r="N45" s="2"/>
      <c r="O45" s="2"/>
      <c r="P45" s="2"/>
      <c r="Q45" s="2"/>
    </row>
    <row r="46" spans="1:17" ht="15.75" customHeight="1" x14ac:dyDescent="0.25">
      <c r="A46" s="8">
        <f t="shared" si="4"/>
        <v>34</v>
      </c>
      <c r="B46" s="9" t="s">
        <v>86</v>
      </c>
      <c r="C46" s="72">
        <v>225</v>
      </c>
      <c r="D46" s="75">
        <v>210</v>
      </c>
      <c r="E46" s="8">
        <f t="shared" si="0"/>
        <v>435</v>
      </c>
      <c r="F46" s="8">
        <f t="shared" si="5"/>
        <v>82</v>
      </c>
      <c r="G46" s="12" t="s">
        <v>87</v>
      </c>
      <c r="H46" s="72">
        <v>225</v>
      </c>
      <c r="I46" s="75">
        <v>210</v>
      </c>
      <c r="J46" s="8">
        <f t="shared" si="1"/>
        <v>435</v>
      </c>
      <c r="K46" s="2"/>
      <c r="L46" s="2"/>
      <c r="M46" s="2"/>
      <c r="N46" s="2"/>
      <c r="O46" s="2"/>
      <c r="P46" s="2"/>
      <c r="Q46" s="2"/>
    </row>
    <row r="47" spans="1:17" ht="15.75" customHeight="1" x14ac:dyDescent="0.25">
      <c r="A47" s="8">
        <f t="shared" si="4"/>
        <v>35</v>
      </c>
      <c r="B47" s="9" t="s">
        <v>88</v>
      </c>
      <c r="C47" s="72">
        <v>225</v>
      </c>
      <c r="D47" s="75">
        <v>210</v>
      </c>
      <c r="E47" s="8">
        <f t="shared" si="0"/>
        <v>435</v>
      </c>
      <c r="F47" s="8">
        <f t="shared" si="5"/>
        <v>83</v>
      </c>
      <c r="G47" s="12" t="s">
        <v>89</v>
      </c>
      <c r="H47" s="72">
        <v>225</v>
      </c>
      <c r="I47" s="75">
        <v>210</v>
      </c>
      <c r="J47" s="8">
        <f t="shared" si="1"/>
        <v>435</v>
      </c>
      <c r="K47" s="2"/>
      <c r="L47" s="2"/>
      <c r="M47" s="2"/>
      <c r="N47" s="2"/>
      <c r="O47" s="2"/>
      <c r="P47" s="2"/>
      <c r="Q47" s="2"/>
    </row>
    <row r="48" spans="1:17" ht="15.75" customHeight="1" x14ac:dyDescent="0.25">
      <c r="A48" s="8">
        <f t="shared" si="4"/>
        <v>36</v>
      </c>
      <c r="B48" s="9" t="s">
        <v>90</v>
      </c>
      <c r="C48" s="72">
        <v>225</v>
      </c>
      <c r="D48" s="75">
        <v>210</v>
      </c>
      <c r="E48" s="8">
        <f t="shared" si="0"/>
        <v>435</v>
      </c>
      <c r="F48" s="8">
        <f t="shared" si="5"/>
        <v>84</v>
      </c>
      <c r="G48" s="12" t="s">
        <v>91</v>
      </c>
      <c r="H48" s="72">
        <v>225</v>
      </c>
      <c r="I48" s="75">
        <v>210</v>
      </c>
      <c r="J48" s="8">
        <f t="shared" si="1"/>
        <v>435</v>
      </c>
      <c r="K48" s="2"/>
      <c r="L48" s="2"/>
      <c r="M48" s="2"/>
      <c r="N48" s="2"/>
      <c r="O48" s="2"/>
      <c r="P48" s="2"/>
      <c r="Q48" s="2"/>
    </row>
    <row r="49" spans="1:17" ht="15.75" customHeight="1" x14ac:dyDescent="0.25">
      <c r="A49" s="8">
        <f t="shared" si="4"/>
        <v>37</v>
      </c>
      <c r="B49" s="9" t="s">
        <v>92</v>
      </c>
      <c r="C49" s="72">
        <v>225</v>
      </c>
      <c r="D49" s="75">
        <v>210</v>
      </c>
      <c r="E49" s="8">
        <f t="shared" si="0"/>
        <v>435</v>
      </c>
      <c r="F49" s="8">
        <f t="shared" si="5"/>
        <v>85</v>
      </c>
      <c r="G49" s="12" t="s">
        <v>93</v>
      </c>
      <c r="H49" s="72">
        <v>225</v>
      </c>
      <c r="I49" s="75">
        <v>210</v>
      </c>
      <c r="J49" s="8">
        <f t="shared" si="1"/>
        <v>435</v>
      </c>
      <c r="K49" s="2"/>
      <c r="L49" s="2"/>
      <c r="M49" s="2"/>
      <c r="N49" s="2"/>
      <c r="O49" s="2"/>
      <c r="P49" s="2"/>
      <c r="Q49" s="2"/>
    </row>
    <row r="50" spans="1:17" ht="15.75" customHeight="1" x14ac:dyDescent="0.25">
      <c r="A50" s="8">
        <f t="shared" si="4"/>
        <v>38</v>
      </c>
      <c r="B50" s="12" t="s">
        <v>94</v>
      </c>
      <c r="C50" s="72">
        <v>225</v>
      </c>
      <c r="D50" s="75">
        <v>210</v>
      </c>
      <c r="E50" s="8">
        <f t="shared" si="0"/>
        <v>435</v>
      </c>
      <c r="F50" s="8">
        <f t="shared" si="5"/>
        <v>86</v>
      </c>
      <c r="G50" s="12" t="s">
        <v>95</v>
      </c>
      <c r="H50" s="72">
        <v>225</v>
      </c>
      <c r="I50" s="75">
        <v>210</v>
      </c>
      <c r="J50" s="8">
        <f t="shared" si="1"/>
        <v>435</v>
      </c>
      <c r="K50" s="2"/>
      <c r="L50" s="2"/>
      <c r="M50" s="2"/>
      <c r="N50" s="2"/>
      <c r="O50" s="2"/>
      <c r="P50" s="2"/>
      <c r="Q50" s="2"/>
    </row>
    <row r="51" spans="1:17" ht="15.75" customHeight="1" x14ac:dyDescent="0.25">
      <c r="A51" s="8">
        <f t="shared" si="4"/>
        <v>39</v>
      </c>
      <c r="B51" s="12" t="s">
        <v>96</v>
      </c>
      <c r="C51" s="72">
        <v>225</v>
      </c>
      <c r="D51" s="75">
        <v>210</v>
      </c>
      <c r="E51" s="8">
        <f t="shared" si="0"/>
        <v>435</v>
      </c>
      <c r="F51" s="8">
        <f t="shared" si="5"/>
        <v>87</v>
      </c>
      <c r="G51" s="12" t="s">
        <v>97</v>
      </c>
      <c r="H51" s="72">
        <v>225</v>
      </c>
      <c r="I51" s="75">
        <v>210</v>
      </c>
      <c r="J51" s="8">
        <f t="shared" si="1"/>
        <v>435</v>
      </c>
      <c r="K51" s="2"/>
      <c r="L51" s="2"/>
      <c r="M51" s="2"/>
      <c r="N51" s="2"/>
      <c r="O51" s="2"/>
      <c r="P51" s="2"/>
      <c r="Q51" s="2"/>
    </row>
    <row r="52" spans="1:17" ht="15.75" customHeight="1" x14ac:dyDescent="0.25">
      <c r="A52" s="8">
        <f t="shared" si="4"/>
        <v>40</v>
      </c>
      <c r="B52" s="12" t="s">
        <v>98</v>
      </c>
      <c r="C52" s="72">
        <v>225</v>
      </c>
      <c r="D52" s="75">
        <v>210</v>
      </c>
      <c r="E52" s="8">
        <f t="shared" si="0"/>
        <v>435</v>
      </c>
      <c r="F52" s="8">
        <f t="shared" si="5"/>
        <v>88</v>
      </c>
      <c r="G52" s="12" t="s">
        <v>99</v>
      </c>
      <c r="H52" s="72">
        <v>225</v>
      </c>
      <c r="I52" s="75">
        <v>210</v>
      </c>
      <c r="J52" s="8">
        <f t="shared" si="1"/>
        <v>435</v>
      </c>
      <c r="K52" s="2"/>
      <c r="L52" s="2"/>
      <c r="M52" s="2"/>
      <c r="N52" s="2"/>
      <c r="O52" s="2"/>
      <c r="P52" s="2"/>
      <c r="Q52" s="2"/>
    </row>
    <row r="53" spans="1:17" ht="15.75" customHeight="1" x14ac:dyDescent="0.25">
      <c r="A53" s="8">
        <f t="shared" si="4"/>
        <v>41</v>
      </c>
      <c r="B53" s="12" t="s">
        <v>100</v>
      </c>
      <c r="C53" s="72">
        <v>225</v>
      </c>
      <c r="D53" s="75">
        <v>210</v>
      </c>
      <c r="E53" s="8">
        <f t="shared" si="0"/>
        <v>435</v>
      </c>
      <c r="F53" s="8">
        <f t="shared" si="5"/>
        <v>89</v>
      </c>
      <c r="G53" s="12" t="s">
        <v>101</v>
      </c>
      <c r="H53" s="72">
        <v>225</v>
      </c>
      <c r="I53" s="75">
        <v>210</v>
      </c>
      <c r="J53" s="8">
        <f t="shared" si="1"/>
        <v>435</v>
      </c>
      <c r="K53" s="2"/>
      <c r="L53" s="13"/>
      <c r="M53" s="13"/>
      <c r="N53" s="13"/>
      <c r="O53" s="2"/>
      <c r="P53" s="2"/>
      <c r="Q53" s="2"/>
    </row>
    <row r="54" spans="1:17" ht="15.75" customHeight="1" x14ac:dyDescent="0.25">
      <c r="A54" s="8">
        <f t="shared" si="4"/>
        <v>42</v>
      </c>
      <c r="B54" s="12" t="s">
        <v>102</v>
      </c>
      <c r="C54" s="72">
        <v>225</v>
      </c>
      <c r="D54" s="75">
        <v>210</v>
      </c>
      <c r="E54" s="8">
        <f t="shared" si="0"/>
        <v>435</v>
      </c>
      <c r="F54" s="8">
        <f t="shared" si="5"/>
        <v>90</v>
      </c>
      <c r="G54" s="12" t="s">
        <v>103</v>
      </c>
      <c r="H54" s="72">
        <v>225</v>
      </c>
      <c r="I54" s="75">
        <v>210</v>
      </c>
      <c r="J54" s="8">
        <f t="shared" si="1"/>
        <v>435</v>
      </c>
      <c r="K54" s="2"/>
      <c r="L54" s="13"/>
      <c r="M54" s="13"/>
      <c r="N54" s="13"/>
      <c r="O54" s="2"/>
      <c r="P54" s="2"/>
      <c r="Q54" s="2"/>
    </row>
    <row r="55" spans="1:17" ht="15.75" customHeight="1" x14ac:dyDescent="0.25">
      <c r="A55" s="8">
        <f t="shared" si="4"/>
        <v>43</v>
      </c>
      <c r="B55" s="12" t="s">
        <v>104</v>
      </c>
      <c r="C55" s="72">
        <v>225</v>
      </c>
      <c r="D55" s="75">
        <v>210</v>
      </c>
      <c r="E55" s="8">
        <f t="shared" si="0"/>
        <v>435</v>
      </c>
      <c r="F55" s="8">
        <f t="shared" si="5"/>
        <v>91</v>
      </c>
      <c r="G55" s="12" t="s">
        <v>105</v>
      </c>
      <c r="H55" s="72">
        <v>225</v>
      </c>
      <c r="I55" s="75">
        <v>210</v>
      </c>
      <c r="J55" s="8">
        <f t="shared" si="1"/>
        <v>435</v>
      </c>
      <c r="K55" s="2"/>
      <c r="L55" s="13"/>
      <c r="M55" s="13"/>
      <c r="N55" s="13"/>
      <c r="O55" s="2"/>
      <c r="P55" s="2"/>
      <c r="Q55" s="2"/>
    </row>
    <row r="56" spans="1:17" ht="15.75" customHeight="1" x14ac:dyDescent="0.25">
      <c r="A56" s="8">
        <f t="shared" si="4"/>
        <v>44</v>
      </c>
      <c r="B56" s="12" t="s">
        <v>106</v>
      </c>
      <c r="C56" s="72">
        <v>225</v>
      </c>
      <c r="D56" s="75">
        <v>210</v>
      </c>
      <c r="E56" s="8">
        <f t="shared" si="0"/>
        <v>435</v>
      </c>
      <c r="F56" s="8">
        <f t="shared" si="5"/>
        <v>92</v>
      </c>
      <c r="G56" s="12" t="s">
        <v>107</v>
      </c>
      <c r="H56" s="72">
        <v>225</v>
      </c>
      <c r="I56" s="75">
        <v>210</v>
      </c>
      <c r="J56" s="8">
        <f t="shared" si="1"/>
        <v>435</v>
      </c>
      <c r="K56" s="2"/>
      <c r="L56" s="13"/>
      <c r="M56" s="13"/>
      <c r="N56" s="13"/>
      <c r="O56" s="2"/>
      <c r="P56" s="2"/>
      <c r="Q56" s="2"/>
    </row>
    <row r="57" spans="1:17" ht="15.75" customHeight="1" x14ac:dyDescent="0.25">
      <c r="A57" s="8">
        <f t="shared" si="4"/>
        <v>45</v>
      </c>
      <c r="B57" s="12" t="s">
        <v>108</v>
      </c>
      <c r="C57" s="72">
        <v>225</v>
      </c>
      <c r="D57" s="75">
        <v>210</v>
      </c>
      <c r="E57" s="8">
        <f t="shared" si="0"/>
        <v>435</v>
      </c>
      <c r="F57" s="8">
        <f t="shared" si="5"/>
        <v>93</v>
      </c>
      <c r="G57" s="12" t="s">
        <v>109</v>
      </c>
      <c r="H57" s="72">
        <v>225</v>
      </c>
      <c r="I57" s="75">
        <v>210</v>
      </c>
      <c r="J57" s="8">
        <f t="shared" si="1"/>
        <v>435</v>
      </c>
      <c r="K57" s="2"/>
      <c r="L57" s="14"/>
      <c r="M57" s="13"/>
      <c r="N57" s="15"/>
      <c r="O57" s="2"/>
      <c r="P57" s="2"/>
      <c r="Q57" s="2"/>
    </row>
    <row r="58" spans="1:17" ht="15.75" customHeight="1" x14ac:dyDescent="0.25">
      <c r="A58" s="8">
        <f t="shared" si="4"/>
        <v>46</v>
      </c>
      <c r="B58" s="12" t="s">
        <v>110</v>
      </c>
      <c r="C58" s="72">
        <v>225</v>
      </c>
      <c r="D58" s="75">
        <v>210</v>
      </c>
      <c r="E58" s="8">
        <f t="shared" si="0"/>
        <v>435</v>
      </c>
      <c r="F58" s="8">
        <f t="shared" si="5"/>
        <v>94</v>
      </c>
      <c r="G58" s="12" t="s">
        <v>111</v>
      </c>
      <c r="H58" s="72">
        <v>225</v>
      </c>
      <c r="I58" s="75">
        <v>210</v>
      </c>
      <c r="J58" s="8">
        <f t="shared" si="1"/>
        <v>435</v>
      </c>
      <c r="K58" s="2"/>
      <c r="L58" s="16"/>
      <c r="M58" s="13"/>
      <c r="N58" s="15"/>
      <c r="O58" s="2"/>
      <c r="P58" s="2"/>
      <c r="Q58" s="2"/>
    </row>
    <row r="59" spans="1:17" ht="15.75" customHeight="1" x14ac:dyDescent="0.25">
      <c r="A59" s="17">
        <f t="shared" si="4"/>
        <v>47</v>
      </c>
      <c r="B59" s="18" t="s">
        <v>112</v>
      </c>
      <c r="C59" s="72">
        <v>225</v>
      </c>
      <c r="D59" s="75">
        <v>210</v>
      </c>
      <c r="E59" s="17">
        <f t="shared" si="0"/>
        <v>435</v>
      </c>
      <c r="F59" s="17">
        <f t="shared" si="5"/>
        <v>95</v>
      </c>
      <c r="G59" s="18" t="s">
        <v>113</v>
      </c>
      <c r="H59" s="72">
        <v>225</v>
      </c>
      <c r="I59" s="75">
        <v>210</v>
      </c>
      <c r="J59" s="17">
        <f t="shared" si="1"/>
        <v>435</v>
      </c>
      <c r="K59" s="2"/>
      <c r="L59" s="16"/>
      <c r="M59" s="19"/>
      <c r="N59" s="15"/>
      <c r="O59" s="2"/>
      <c r="P59" s="2"/>
      <c r="Q59" s="2"/>
    </row>
    <row r="60" spans="1:17" ht="15.75" customHeight="1" x14ac:dyDescent="0.25">
      <c r="A60" s="17">
        <f t="shared" si="4"/>
        <v>48</v>
      </c>
      <c r="B60" s="18" t="s">
        <v>114</v>
      </c>
      <c r="C60" s="72">
        <v>225</v>
      </c>
      <c r="D60" s="75">
        <v>210</v>
      </c>
      <c r="E60" s="17">
        <f t="shared" si="0"/>
        <v>435</v>
      </c>
      <c r="F60" s="17">
        <f t="shared" si="5"/>
        <v>96</v>
      </c>
      <c r="G60" s="18" t="s">
        <v>115</v>
      </c>
      <c r="H60" s="72">
        <v>225</v>
      </c>
      <c r="I60" s="75">
        <v>210</v>
      </c>
      <c r="J60" s="17">
        <f t="shared" si="1"/>
        <v>435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50.25" customHeight="1" x14ac:dyDescent="0.25">
      <c r="A62" s="129" t="s">
        <v>234</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52"/>
      <c r="B63" s="153"/>
      <c r="C63" s="153"/>
      <c r="D63" s="153"/>
      <c r="E63" s="136" t="s">
        <v>224</v>
      </c>
      <c r="F63" s="137"/>
      <c r="G63" s="138"/>
      <c r="H63" s="21">
        <v>2.5819999999999999</v>
      </c>
      <c r="I63" s="21">
        <v>4.6680000000000001</v>
      </c>
      <c r="J63" s="21">
        <f>H63+I63</f>
        <v>7.25</v>
      </c>
      <c r="K63" s="2"/>
      <c r="L63" s="22">
        <f>1000.5+144.916</f>
        <v>1145.4159999999999</v>
      </c>
      <c r="M63" s="32">
        <f>L63/1000</f>
        <v>1.145416</v>
      </c>
      <c r="N63" s="4"/>
      <c r="O63" s="7"/>
      <c r="P63" s="7"/>
      <c r="Q63" s="7"/>
    </row>
    <row r="64" spans="1:17" ht="26.25" customHeight="1" x14ac:dyDescent="0.25">
      <c r="A64" s="154"/>
      <c r="B64" s="155"/>
      <c r="C64" s="155"/>
      <c r="D64" s="155"/>
      <c r="E64" s="139" t="s">
        <v>225</v>
      </c>
      <c r="F64" s="140"/>
      <c r="G64" s="141"/>
      <c r="H64" s="36">
        <v>0</v>
      </c>
      <c r="I64" s="36">
        <f>L82</f>
        <v>1.145416</v>
      </c>
      <c r="J64" s="36">
        <f>H64+I64</f>
        <v>1.145416</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2" t="s">
        <v>226</v>
      </c>
      <c r="B66" s="143"/>
      <c r="C66" s="143"/>
      <c r="D66" s="143"/>
      <c r="E66" s="143"/>
      <c r="F66" s="143"/>
      <c r="G66" s="143"/>
      <c r="H66" s="143"/>
      <c r="I66" s="143"/>
      <c r="J66" s="144"/>
      <c r="K66" s="2" t="s">
        <v>124</v>
      </c>
      <c r="L66" s="24"/>
      <c r="M66" s="27">
        <v>0.375</v>
      </c>
      <c r="N66" s="28">
        <v>0.53600000000000003</v>
      </c>
      <c r="O66" s="29">
        <f>M66+N66</f>
        <v>0.91100000000000003</v>
      </c>
      <c r="P66" s="29">
        <f>O66/J63*100</f>
        <v>12.565517241379313</v>
      </c>
      <c r="Q66" s="7"/>
    </row>
    <row r="67" spans="1:17" ht="25.5" customHeight="1" x14ac:dyDescent="0.25">
      <c r="A67" s="30"/>
      <c r="B67" s="31"/>
      <c r="C67" s="31"/>
      <c r="D67" s="31"/>
      <c r="E67" s="31"/>
      <c r="F67" s="31"/>
      <c r="G67" s="31"/>
      <c r="H67" s="145" t="s">
        <v>125</v>
      </c>
      <c r="I67" s="146"/>
      <c r="J67" s="147"/>
      <c r="K67" s="2"/>
      <c r="L67" s="4"/>
      <c r="M67" s="29">
        <f>H63+H64-M66-0.018</f>
        <v>2.1890000000000001</v>
      </c>
      <c r="N67" s="29">
        <f>I63+I64-N66-0.018</f>
        <v>5.2594160000000008</v>
      </c>
      <c r="O67" s="7"/>
      <c r="P67" s="7"/>
      <c r="Q67" s="7"/>
    </row>
    <row r="68" spans="1:17" ht="25.5" customHeight="1" x14ac:dyDescent="0.25">
      <c r="A68" s="39"/>
      <c r="B68" s="39"/>
      <c r="C68" s="39"/>
      <c r="D68" s="39"/>
      <c r="E68" s="39"/>
      <c r="F68" s="39"/>
      <c r="G68" s="39"/>
      <c r="H68" s="40"/>
      <c r="I68" s="41"/>
      <c r="J68" s="41"/>
      <c r="K68" s="2"/>
      <c r="L68" s="23" t="s">
        <v>130</v>
      </c>
      <c r="M68" s="29">
        <f>11.833*225/1000</f>
        <v>2.6624250000000003</v>
      </c>
      <c r="N68" s="29">
        <v>0</v>
      </c>
      <c r="O68" s="7"/>
      <c r="P68" s="7"/>
      <c r="Q68" s="7"/>
    </row>
    <row r="69" spans="1:17" ht="33.75" customHeight="1" x14ac:dyDescent="0.25">
      <c r="A69" s="2"/>
      <c r="B69" s="2"/>
      <c r="C69" s="2"/>
      <c r="D69" s="2"/>
      <c r="E69" s="2"/>
      <c r="F69" s="2"/>
      <c r="G69" s="2"/>
      <c r="H69" s="2"/>
      <c r="I69" s="2"/>
      <c r="J69" s="2"/>
      <c r="K69" s="2"/>
      <c r="L69" s="4"/>
      <c r="M69" s="32">
        <f>(M67+M68)/24</f>
        <v>0.20214270833333337</v>
      </c>
      <c r="N69" s="32">
        <f>(N67+N68)/24</f>
        <v>0.21914233333333336</v>
      </c>
      <c r="O69" s="23"/>
      <c r="P69" s="32">
        <f>M69+N69</f>
        <v>0.42128504166666669</v>
      </c>
      <c r="Q69" s="7"/>
    </row>
    <row r="70" spans="1:17" ht="15.75" customHeight="1" x14ac:dyDescent="0.25">
      <c r="A70" s="2"/>
      <c r="B70" s="2"/>
      <c r="C70" s="2"/>
      <c r="D70" s="2"/>
      <c r="E70" s="2"/>
      <c r="F70" s="2"/>
      <c r="G70" s="2"/>
      <c r="H70" s="2"/>
      <c r="I70" s="2"/>
      <c r="J70" s="2"/>
      <c r="K70" s="2"/>
      <c r="L70" s="7"/>
      <c r="M70" s="29">
        <f>M69*1000</f>
        <v>202.14270833333336</v>
      </c>
      <c r="N70" s="29">
        <f>N69*1000</f>
        <v>219.14233333333337</v>
      </c>
      <c r="O70" s="23"/>
      <c r="P70" s="29">
        <f>M70+N70</f>
        <v>421.28504166666676</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78"/>
      <c r="F72" s="2"/>
      <c r="G72" s="2"/>
      <c r="H72" s="2"/>
      <c r="I72" s="2"/>
      <c r="J72" s="78"/>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1.0790999999999999</v>
      </c>
      <c r="M81" s="32">
        <f>K81+L81</f>
        <v>1.0790999999999999</v>
      </c>
      <c r="N81" s="32">
        <f>M81-M63</f>
        <v>-6.6316000000000042E-2</v>
      </c>
      <c r="O81" s="2"/>
      <c r="P81" s="2"/>
      <c r="Q81" s="2"/>
    </row>
    <row r="82" spans="1:17" ht="15.75" customHeight="1" x14ac:dyDescent="0.25">
      <c r="A82" s="2"/>
      <c r="B82" s="2"/>
      <c r="C82" s="2"/>
      <c r="D82" s="2"/>
      <c r="E82" s="2"/>
      <c r="F82" s="2"/>
      <c r="G82" s="2"/>
      <c r="H82" s="2"/>
      <c r="I82" s="2"/>
      <c r="J82" s="2"/>
      <c r="K82" s="35">
        <v>0</v>
      </c>
      <c r="L82" s="35">
        <f>L81-N81</f>
        <v>1.145416</v>
      </c>
      <c r="M82" s="32">
        <f>K82+L82</f>
        <v>1.145416</v>
      </c>
      <c r="N82" s="32">
        <f>N81/2</f>
        <v>-3.3158000000000021E-2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10" workbookViewId="0">
      <selection activeCell="L11" sqref="L11:N38"/>
    </sheetView>
  </sheetViews>
  <sheetFormatPr defaultColWidth="14.42578125" defaultRowHeight="15" x14ac:dyDescent="0.25"/>
  <cols>
    <col min="1" max="1" width="10.5703125" style="79" customWidth="1"/>
    <col min="2" max="2" width="18.5703125" style="79" customWidth="1"/>
    <col min="3" max="4" width="12.7109375" style="79" customWidth="1"/>
    <col min="5" max="5" width="14.7109375" style="79" customWidth="1"/>
    <col min="6" max="6" width="12.42578125" style="79" customWidth="1"/>
    <col min="7" max="7" width="15.140625" style="79" customWidth="1"/>
    <col min="8" max="9" width="12.7109375" style="79" customWidth="1"/>
    <col min="10" max="10" width="15" style="79" customWidth="1"/>
    <col min="11" max="11" width="9.140625" style="79" customWidth="1"/>
    <col min="12" max="12" width="13" style="79" customWidth="1"/>
    <col min="13" max="13" width="12.7109375" style="79" customWidth="1"/>
    <col min="14" max="14" width="14.28515625" style="79" customWidth="1"/>
    <col min="15" max="15" width="7.85546875" style="79" customWidth="1"/>
    <col min="16" max="17" width="9.140625" style="79" customWidth="1"/>
    <col min="18" max="16384" width="14.42578125" style="79"/>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228</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178</v>
      </c>
      <c r="D8" s="103"/>
      <c r="E8" s="103"/>
      <c r="F8" s="103"/>
      <c r="G8" s="103"/>
      <c r="H8" s="103"/>
      <c r="I8" s="103"/>
      <c r="J8" s="104"/>
      <c r="K8" s="2"/>
      <c r="L8" s="2"/>
      <c r="M8" s="2"/>
      <c r="N8" s="2"/>
      <c r="O8" s="2"/>
      <c r="P8" s="2"/>
      <c r="Q8" s="2"/>
    </row>
    <row r="9" spans="1:17" x14ac:dyDescent="0.25">
      <c r="A9" s="114" t="s">
        <v>13</v>
      </c>
      <c r="B9" s="104"/>
      <c r="C9" s="115" t="s">
        <v>245</v>
      </c>
      <c r="D9" s="116"/>
      <c r="E9" s="116"/>
      <c r="F9" s="116"/>
      <c r="G9" s="116"/>
      <c r="H9" s="116"/>
      <c r="I9" s="116"/>
      <c r="J9" s="117"/>
      <c r="K9" s="6"/>
      <c r="L9" s="6"/>
      <c r="M9" s="6"/>
      <c r="N9" s="6"/>
      <c r="O9" s="6"/>
      <c r="P9" s="6"/>
      <c r="Q9" s="6"/>
    </row>
    <row r="10" spans="1:17" x14ac:dyDescent="0.25">
      <c r="A10" s="111" t="s">
        <v>14</v>
      </c>
      <c r="B10" s="104"/>
      <c r="C10" s="115" t="s">
        <v>241</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72">
        <v>225</v>
      </c>
      <c r="D13" s="75">
        <v>210</v>
      </c>
      <c r="E13" s="11">
        <f t="shared" ref="E13:E60" si="0">SUM(C13,D13)</f>
        <v>435</v>
      </c>
      <c r="F13" s="8">
        <v>49</v>
      </c>
      <c r="G13" s="12" t="s">
        <v>21</v>
      </c>
      <c r="H13" s="72">
        <v>225</v>
      </c>
      <c r="I13" s="75">
        <v>210</v>
      </c>
      <c r="J13" s="8">
        <f t="shared" ref="J13:J60" si="1">SUM(H13,I13)</f>
        <v>435</v>
      </c>
      <c r="K13" s="2"/>
      <c r="L13" s="2"/>
      <c r="M13" s="7"/>
      <c r="N13" s="7"/>
      <c r="O13" s="2"/>
      <c r="P13" s="2"/>
      <c r="Q13" s="2"/>
    </row>
    <row r="14" spans="1:17" x14ac:dyDescent="0.25">
      <c r="A14" s="8">
        <f t="shared" ref="A14:A36" si="2">A13+1</f>
        <v>2</v>
      </c>
      <c r="B14" s="9" t="s">
        <v>22</v>
      </c>
      <c r="C14" s="72">
        <v>225</v>
      </c>
      <c r="D14" s="75">
        <v>210</v>
      </c>
      <c r="E14" s="11">
        <f t="shared" si="0"/>
        <v>435</v>
      </c>
      <c r="F14" s="8">
        <f t="shared" ref="F14:F36" si="3">F13+1</f>
        <v>50</v>
      </c>
      <c r="G14" s="12" t="s">
        <v>23</v>
      </c>
      <c r="H14" s="72">
        <v>225</v>
      </c>
      <c r="I14" s="75">
        <v>210</v>
      </c>
      <c r="J14" s="8">
        <f t="shared" si="1"/>
        <v>435</v>
      </c>
      <c r="K14" s="2"/>
      <c r="L14" s="2" t="s">
        <v>20</v>
      </c>
      <c r="M14" s="7">
        <f>AVERAGE(C13:C16)</f>
        <v>225</v>
      </c>
      <c r="N14" s="7">
        <f>AVERAGE(D13:D16)</f>
        <v>210</v>
      </c>
      <c r="O14" s="2"/>
      <c r="P14" s="2"/>
      <c r="Q14" s="2"/>
    </row>
    <row r="15" spans="1:17" x14ac:dyDescent="0.25">
      <c r="A15" s="8">
        <f t="shared" si="2"/>
        <v>3</v>
      </c>
      <c r="B15" s="9" t="s">
        <v>24</v>
      </c>
      <c r="C15" s="72">
        <v>225</v>
      </c>
      <c r="D15" s="75">
        <v>210</v>
      </c>
      <c r="E15" s="11">
        <f t="shared" si="0"/>
        <v>435</v>
      </c>
      <c r="F15" s="8">
        <f t="shared" si="3"/>
        <v>51</v>
      </c>
      <c r="G15" s="12" t="s">
        <v>25</v>
      </c>
      <c r="H15" s="72">
        <v>225</v>
      </c>
      <c r="I15" s="75">
        <v>210</v>
      </c>
      <c r="J15" s="8">
        <f t="shared" si="1"/>
        <v>435</v>
      </c>
      <c r="K15" s="2"/>
      <c r="L15" s="2" t="s">
        <v>28</v>
      </c>
      <c r="M15" s="7">
        <f>AVERAGE(C17:C20)</f>
        <v>225</v>
      </c>
      <c r="N15" s="7">
        <f>AVERAGE(D17:D20)</f>
        <v>210</v>
      </c>
      <c r="O15" s="2"/>
      <c r="P15" s="2"/>
      <c r="Q15" s="2"/>
    </row>
    <row r="16" spans="1:17" x14ac:dyDescent="0.25">
      <c r="A16" s="8">
        <f t="shared" si="2"/>
        <v>4</v>
      </c>
      <c r="B16" s="9" t="s">
        <v>26</v>
      </c>
      <c r="C16" s="72">
        <v>225</v>
      </c>
      <c r="D16" s="75">
        <v>210</v>
      </c>
      <c r="E16" s="11">
        <f t="shared" si="0"/>
        <v>435</v>
      </c>
      <c r="F16" s="8">
        <f t="shared" si="3"/>
        <v>52</v>
      </c>
      <c r="G16" s="12" t="s">
        <v>27</v>
      </c>
      <c r="H16" s="72">
        <v>225</v>
      </c>
      <c r="I16" s="75">
        <v>210</v>
      </c>
      <c r="J16" s="8">
        <f t="shared" si="1"/>
        <v>435</v>
      </c>
      <c r="K16" s="2"/>
      <c r="L16" s="2" t="s">
        <v>36</v>
      </c>
      <c r="M16" s="7">
        <f>AVERAGE(C21:C24)</f>
        <v>225</v>
      </c>
      <c r="N16" s="7">
        <f>AVERAGE(D21:D24)</f>
        <v>210</v>
      </c>
      <c r="O16" s="2"/>
      <c r="P16" s="2"/>
      <c r="Q16" s="2"/>
    </row>
    <row r="17" spans="1:17" x14ac:dyDescent="0.25">
      <c r="A17" s="8">
        <f t="shared" si="2"/>
        <v>5</v>
      </c>
      <c r="B17" s="9" t="s">
        <v>28</v>
      </c>
      <c r="C17" s="72">
        <v>225</v>
      </c>
      <c r="D17" s="75">
        <v>210</v>
      </c>
      <c r="E17" s="11">
        <f t="shared" si="0"/>
        <v>435</v>
      </c>
      <c r="F17" s="8">
        <f t="shared" si="3"/>
        <v>53</v>
      </c>
      <c r="G17" s="12" t="s">
        <v>29</v>
      </c>
      <c r="H17" s="72">
        <v>225</v>
      </c>
      <c r="I17" s="75">
        <v>210</v>
      </c>
      <c r="J17" s="8">
        <f t="shared" si="1"/>
        <v>435</v>
      </c>
      <c r="K17" s="2"/>
      <c r="L17" s="2" t="s">
        <v>44</v>
      </c>
      <c r="M17" s="7">
        <f>AVERAGE(C25:C28)</f>
        <v>225</v>
      </c>
      <c r="N17" s="7">
        <f>AVERAGE(D25:D28)</f>
        <v>210</v>
      </c>
      <c r="O17" s="2"/>
      <c r="P17" s="2"/>
      <c r="Q17" s="2"/>
    </row>
    <row r="18" spans="1:17" x14ac:dyDescent="0.25">
      <c r="A18" s="8">
        <f t="shared" si="2"/>
        <v>6</v>
      </c>
      <c r="B18" s="9" t="s">
        <v>30</v>
      </c>
      <c r="C18" s="72">
        <v>225</v>
      </c>
      <c r="D18" s="75">
        <v>210</v>
      </c>
      <c r="E18" s="11">
        <f t="shared" si="0"/>
        <v>435</v>
      </c>
      <c r="F18" s="8">
        <f t="shared" si="3"/>
        <v>54</v>
      </c>
      <c r="G18" s="12" t="s">
        <v>31</v>
      </c>
      <c r="H18" s="72">
        <v>225</v>
      </c>
      <c r="I18" s="75">
        <v>210</v>
      </c>
      <c r="J18" s="8">
        <f t="shared" si="1"/>
        <v>435</v>
      </c>
      <c r="K18" s="2"/>
      <c r="L18" s="2" t="s">
        <v>52</v>
      </c>
      <c r="M18" s="7">
        <f>AVERAGE(C29:C32)</f>
        <v>225</v>
      </c>
      <c r="N18" s="7">
        <f>AVERAGE(D29:D32)</f>
        <v>210</v>
      </c>
      <c r="O18" s="2"/>
      <c r="P18" s="2"/>
      <c r="Q18" s="2"/>
    </row>
    <row r="19" spans="1:17" x14ac:dyDescent="0.25">
      <c r="A19" s="8">
        <f t="shared" si="2"/>
        <v>7</v>
      </c>
      <c r="B19" s="9" t="s">
        <v>32</v>
      </c>
      <c r="C19" s="72">
        <v>225</v>
      </c>
      <c r="D19" s="75">
        <v>210</v>
      </c>
      <c r="E19" s="11">
        <f t="shared" si="0"/>
        <v>435</v>
      </c>
      <c r="F19" s="8">
        <f t="shared" si="3"/>
        <v>55</v>
      </c>
      <c r="G19" s="12" t="s">
        <v>33</v>
      </c>
      <c r="H19" s="72">
        <v>225</v>
      </c>
      <c r="I19" s="75">
        <v>210</v>
      </c>
      <c r="J19" s="8">
        <f t="shared" si="1"/>
        <v>435</v>
      </c>
      <c r="K19" s="2"/>
      <c r="L19" s="2" t="s">
        <v>60</v>
      </c>
      <c r="M19" s="7">
        <f>AVERAGE(C33:C36)</f>
        <v>225</v>
      </c>
      <c r="N19" s="7">
        <f>AVERAGE(D33:D36)</f>
        <v>210</v>
      </c>
      <c r="O19" s="2"/>
      <c r="P19" s="2"/>
      <c r="Q19" s="2"/>
    </row>
    <row r="20" spans="1:17" x14ac:dyDescent="0.25">
      <c r="A20" s="8">
        <f t="shared" si="2"/>
        <v>8</v>
      </c>
      <c r="B20" s="9" t="s">
        <v>34</v>
      </c>
      <c r="C20" s="72">
        <v>225</v>
      </c>
      <c r="D20" s="75">
        <v>210</v>
      </c>
      <c r="E20" s="11">
        <f t="shared" si="0"/>
        <v>435</v>
      </c>
      <c r="F20" s="8">
        <f t="shared" si="3"/>
        <v>56</v>
      </c>
      <c r="G20" s="12" t="s">
        <v>35</v>
      </c>
      <c r="H20" s="72">
        <v>225</v>
      </c>
      <c r="I20" s="75">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2">
        <v>225</v>
      </c>
      <c r="D21" s="75">
        <v>210</v>
      </c>
      <c r="E21" s="11">
        <f t="shared" si="0"/>
        <v>435</v>
      </c>
      <c r="F21" s="8">
        <f t="shared" si="3"/>
        <v>57</v>
      </c>
      <c r="G21" s="12" t="s">
        <v>37</v>
      </c>
      <c r="H21" s="72">
        <v>225</v>
      </c>
      <c r="I21" s="75">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2">
        <v>225</v>
      </c>
      <c r="D22" s="75">
        <v>210</v>
      </c>
      <c r="E22" s="11">
        <f t="shared" si="0"/>
        <v>435</v>
      </c>
      <c r="F22" s="8">
        <f t="shared" si="3"/>
        <v>58</v>
      </c>
      <c r="G22" s="12" t="s">
        <v>39</v>
      </c>
      <c r="H22" s="72">
        <v>225</v>
      </c>
      <c r="I22" s="75">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2">
        <v>225</v>
      </c>
      <c r="D23" s="75">
        <v>210</v>
      </c>
      <c r="E23" s="11">
        <f t="shared" si="0"/>
        <v>435</v>
      </c>
      <c r="F23" s="8">
        <f t="shared" si="3"/>
        <v>59</v>
      </c>
      <c r="G23" s="12" t="s">
        <v>41</v>
      </c>
      <c r="H23" s="72">
        <v>225</v>
      </c>
      <c r="I23" s="75">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2">
        <v>225</v>
      </c>
      <c r="D24" s="75">
        <v>210</v>
      </c>
      <c r="E24" s="11">
        <f t="shared" si="0"/>
        <v>435</v>
      </c>
      <c r="F24" s="8">
        <f t="shared" si="3"/>
        <v>60</v>
      </c>
      <c r="G24" s="12" t="s">
        <v>43</v>
      </c>
      <c r="H24" s="72">
        <v>225</v>
      </c>
      <c r="I24" s="75">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2">
        <v>225</v>
      </c>
      <c r="D25" s="75">
        <v>210</v>
      </c>
      <c r="E25" s="11">
        <f t="shared" si="0"/>
        <v>435</v>
      </c>
      <c r="F25" s="8">
        <f t="shared" si="3"/>
        <v>61</v>
      </c>
      <c r="G25" s="12" t="s">
        <v>45</v>
      </c>
      <c r="H25" s="72">
        <v>225</v>
      </c>
      <c r="I25" s="75">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2">
        <v>225</v>
      </c>
      <c r="D26" s="75">
        <v>210</v>
      </c>
      <c r="E26" s="11">
        <f t="shared" si="0"/>
        <v>435</v>
      </c>
      <c r="F26" s="8">
        <f t="shared" si="3"/>
        <v>62</v>
      </c>
      <c r="G26" s="12" t="s">
        <v>47</v>
      </c>
      <c r="H26" s="72">
        <v>225</v>
      </c>
      <c r="I26" s="75">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2">
        <v>225</v>
      </c>
      <c r="D27" s="75">
        <v>210</v>
      </c>
      <c r="E27" s="11">
        <f t="shared" si="0"/>
        <v>435</v>
      </c>
      <c r="F27" s="8">
        <f t="shared" si="3"/>
        <v>63</v>
      </c>
      <c r="G27" s="12" t="s">
        <v>49</v>
      </c>
      <c r="H27" s="72">
        <v>225</v>
      </c>
      <c r="I27" s="75">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2">
        <v>225</v>
      </c>
      <c r="D28" s="75">
        <v>210</v>
      </c>
      <c r="E28" s="11">
        <f t="shared" si="0"/>
        <v>435</v>
      </c>
      <c r="F28" s="8">
        <f t="shared" si="3"/>
        <v>64</v>
      </c>
      <c r="G28" s="12" t="s">
        <v>51</v>
      </c>
      <c r="H28" s="72">
        <v>225</v>
      </c>
      <c r="I28" s="75">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2">
        <v>225</v>
      </c>
      <c r="D29" s="75">
        <v>210</v>
      </c>
      <c r="E29" s="11">
        <f t="shared" si="0"/>
        <v>435</v>
      </c>
      <c r="F29" s="8">
        <f t="shared" si="3"/>
        <v>65</v>
      </c>
      <c r="G29" s="12" t="s">
        <v>53</v>
      </c>
      <c r="H29" s="72">
        <v>225</v>
      </c>
      <c r="I29" s="75">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2">
        <v>225</v>
      </c>
      <c r="D30" s="75">
        <v>210</v>
      </c>
      <c r="E30" s="11">
        <f t="shared" si="0"/>
        <v>435</v>
      </c>
      <c r="F30" s="8">
        <f t="shared" si="3"/>
        <v>66</v>
      </c>
      <c r="G30" s="12" t="s">
        <v>55</v>
      </c>
      <c r="H30" s="72">
        <v>225</v>
      </c>
      <c r="I30" s="75">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2">
        <v>225</v>
      </c>
      <c r="D31" s="75">
        <v>210</v>
      </c>
      <c r="E31" s="11">
        <f t="shared" si="0"/>
        <v>435</v>
      </c>
      <c r="F31" s="8">
        <f t="shared" si="3"/>
        <v>67</v>
      </c>
      <c r="G31" s="12" t="s">
        <v>57</v>
      </c>
      <c r="H31" s="72">
        <v>225</v>
      </c>
      <c r="I31" s="75">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2">
        <v>225</v>
      </c>
      <c r="D32" s="75">
        <v>210</v>
      </c>
      <c r="E32" s="11">
        <f t="shared" si="0"/>
        <v>435</v>
      </c>
      <c r="F32" s="8">
        <f t="shared" si="3"/>
        <v>68</v>
      </c>
      <c r="G32" s="12" t="s">
        <v>59</v>
      </c>
      <c r="H32" s="72">
        <v>225</v>
      </c>
      <c r="I32" s="75">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2">
        <v>225</v>
      </c>
      <c r="D33" s="75">
        <v>210</v>
      </c>
      <c r="E33" s="11">
        <f t="shared" si="0"/>
        <v>435</v>
      </c>
      <c r="F33" s="8">
        <f t="shared" si="3"/>
        <v>69</v>
      </c>
      <c r="G33" s="12" t="s">
        <v>61</v>
      </c>
      <c r="H33" s="72">
        <v>225</v>
      </c>
      <c r="I33" s="75">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2">
        <v>225</v>
      </c>
      <c r="D34" s="75">
        <v>210</v>
      </c>
      <c r="E34" s="11">
        <f t="shared" si="0"/>
        <v>435</v>
      </c>
      <c r="F34" s="8">
        <f t="shared" si="3"/>
        <v>70</v>
      </c>
      <c r="G34" s="12" t="s">
        <v>63</v>
      </c>
      <c r="H34" s="72">
        <v>225</v>
      </c>
      <c r="I34" s="75">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2">
        <v>225</v>
      </c>
      <c r="D35" s="75">
        <v>210</v>
      </c>
      <c r="E35" s="11">
        <f t="shared" si="0"/>
        <v>435</v>
      </c>
      <c r="F35" s="8">
        <f t="shared" si="3"/>
        <v>71</v>
      </c>
      <c r="G35" s="12" t="s">
        <v>65</v>
      </c>
      <c r="H35" s="72">
        <v>225</v>
      </c>
      <c r="I35" s="75">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2">
        <v>225</v>
      </c>
      <c r="D36" s="75">
        <v>210</v>
      </c>
      <c r="E36" s="11">
        <f t="shared" si="0"/>
        <v>435</v>
      </c>
      <c r="F36" s="8">
        <f t="shared" si="3"/>
        <v>72</v>
      </c>
      <c r="G36" s="12" t="s">
        <v>67</v>
      </c>
      <c r="H36" s="72">
        <v>225</v>
      </c>
      <c r="I36" s="75">
        <v>210</v>
      </c>
      <c r="J36" s="8">
        <f t="shared" si="1"/>
        <v>435</v>
      </c>
      <c r="K36" s="2"/>
      <c r="L36" s="101" t="s">
        <v>101</v>
      </c>
      <c r="M36" s="7">
        <f>AVERAGE(H53:H56)</f>
        <v>225</v>
      </c>
      <c r="N36" s="7">
        <f>AVERAGE(I53:I56)</f>
        <v>210</v>
      </c>
      <c r="O36" s="2"/>
      <c r="P36" s="2"/>
      <c r="Q36" s="2"/>
    </row>
    <row r="37" spans="1:17" ht="15.75" customHeight="1" x14ac:dyDescent="0.25">
      <c r="A37" s="8">
        <v>25</v>
      </c>
      <c r="B37" s="9" t="s">
        <v>68</v>
      </c>
      <c r="C37" s="72">
        <v>225</v>
      </c>
      <c r="D37" s="75">
        <v>210</v>
      </c>
      <c r="E37" s="11">
        <f t="shared" si="0"/>
        <v>435</v>
      </c>
      <c r="F37" s="8">
        <v>73</v>
      </c>
      <c r="G37" s="12" t="s">
        <v>69</v>
      </c>
      <c r="H37" s="72">
        <v>225</v>
      </c>
      <c r="I37" s="75">
        <v>210</v>
      </c>
      <c r="J37" s="8">
        <f t="shared" si="1"/>
        <v>435</v>
      </c>
      <c r="K37" s="2"/>
      <c r="L37" s="101" t="s">
        <v>109</v>
      </c>
      <c r="M37" s="7">
        <f>AVERAGE(H57:H60)</f>
        <v>225</v>
      </c>
      <c r="N37" s="7">
        <f>AVERAGE(I57:I60)</f>
        <v>210</v>
      </c>
      <c r="O37" s="2"/>
      <c r="P37" s="2"/>
      <c r="Q37" s="2"/>
    </row>
    <row r="38" spans="1:17" ht="15.75" customHeight="1" x14ac:dyDescent="0.25">
      <c r="A38" s="8">
        <f t="shared" ref="A38:A60" si="4">A37+1</f>
        <v>26</v>
      </c>
      <c r="B38" s="9" t="s">
        <v>70</v>
      </c>
      <c r="C38" s="72">
        <v>225</v>
      </c>
      <c r="D38" s="75">
        <v>210</v>
      </c>
      <c r="E38" s="8">
        <f t="shared" si="0"/>
        <v>435</v>
      </c>
      <c r="F38" s="8">
        <f t="shared" ref="F38:F60" si="5">F37+1</f>
        <v>74</v>
      </c>
      <c r="G38" s="12" t="s">
        <v>71</v>
      </c>
      <c r="H38" s="72">
        <v>225</v>
      </c>
      <c r="I38" s="75">
        <v>210</v>
      </c>
      <c r="J38" s="8">
        <f t="shared" si="1"/>
        <v>435</v>
      </c>
      <c r="K38" s="2"/>
      <c r="L38" s="101" t="s">
        <v>302</v>
      </c>
      <c r="M38" s="101">
        <f>AVERAGE(M14:M37)</f>
        <v>225</v>
      </c>
      <c r="N38" s="101">
        <f>AVERAGE(N14:N37)</f>
        <v>210</v>
      </c>
      <c r="O38" s="2"/>
      <c r="P38" s="2"/>
      <c r="Q38" s="2"/>
    </row>
    <row r="39" spans="1:17" ht="15.75" customHeight="1" x14ac:dyDescent="0.25">
      <c r="A39" s="8">
        <f t="shared" si="4"/>
        <v>27</v>
      </c>
      <c r="B39" s="9" t="s">
        <v>72</v>
      </c>
      <c r="C39" s="72">
        <v>225</v>
      </c>
      <c r="D39" s="75">
        <v>210</v>
      </c>
      <c r="E39" s="8">
        <f t="shared" si="0"/>
        <v>435</v>
      </c>
      <c r="F39" s="8">
        <f t="shared" si="5"/>
        <v>75</v>
      </c>
      <c r="G39" s="12" t="s">
        <v>73</v>
      </c>
      <c r="H39" s="72">
        <v>225</v>
      </c>
      <c r="I39" s="75">
        <v>210</v>
      </c>
      <c r="J39" s="8">
        <f t="shared" si="1"/>
        <v>435</v>
      </c>
      <c r="K39" s="2"/>
      <c r="L39" s="2"/>
      <c r="M39" s="2"/>
      <c r="N39" s="2"/>
      <c r="O39" s="2"/>
      <c r="P39" s="2"/>
      <c r="Q39" s="2"/>
    </row>
    <row r="40" spans="1:17" ht="15.75" customHeight="1" x14ac:dyDescent="0.25">
      <c r="A40" s="8">
        <f t="shared" si="4"/>
        <v>28</v>
      </c>
      <c r="B40" s="9" t="s">
        <v>74</v>
      </c>
      <c r="C40" s="72">
        <v>225</v>
      </c>
      <c r="D40" s="75">
        <v>210</v>
      </c>
      <c r="E40" s="8">
        <f t="shared" si="0"/>
        <v>435</v>
      </c>
      <c r="F40" s="8">
        <f t="shared" si="5"/>
        <v>76</v>
      </c>
      <c r="G40" s="12" t="s">
        <v>75</v>
      </c>
      <c r="H40" s="72">
        <v>225</v>
      </c>
      <c r="I40" s="75">
        <v>210</v>
      </c>
      <c r="J40" s="8">
        <f t="shared" si="1"/>
        <v>435</v>
      </c>
      <c r="K40" s="2"/>
      <c r="L40" s="2"/>
      <c r="M40" s="2"/>
      <c r="N40" s="2"/>
      <c r="O40" s="2"/>
      <c r="P40" s="2"/>
      <c r="Q40" s="2"/>
    </row>
    <row r="41" spans="1:17" ht="15.75" customHeight="1" x14ac:dyDescent="0.25">
      <c r="A41" s="8">
        <f t="shared" si="4"/>
        <v>29</v>
      </c>
      <c r="B41" s="9" t="s">
        <v>76</v>
      </c>
      <c r="C41" s="72">
        <v>225</v>
      </c>
      <c r="D41" s="75">
        <v>210</v>
      </c>
      <c r="E41" s="8">
        <f t="shared" si="0"/>
        <v>435</v>
      </c>
      <c r="F41" s="8">
        <f t="shared" si="5"/>
        <v>77</v>
      </c>
      <c r="G41" s="12" t="s">
        <v>77</v>
      </c>
      <c r="H41" s="72">
        <v>225</v>
      </c>
      <c r="I41" s="75">
        <v>210</v>
      </c>
      <c r="J41" s="8">
        <f t="shared" si="1"/>
        <v>435</v>
      </c>
      <c r="K41" s="2"/>
      <c r="L41" s="2"/>
      <c r="M41" s="2"/>
      <c r="N41" s="2"/>
      <c r="O41" s="2"/>
      <c r="P41" s="2"/>
      <c r="Q41" s="2"/>
    </row>
    <row r="42" spans="1:17" ht="15.75" customHeight="1" x14ac:dyDescent="0.25">
      <c r="A42" s="8">
        <f t="shared" si="4"/>
        <v>30</v>
      </c>
      <c r="B42" s="9" t="s">
        <v>78</v>
      </c>
      <c r="C42" s="72">
        <v>225</v>
      </c>
      <c r="D42" s="75">
        <v>210</v>
      </c>
      <c r="E42" s="8">
        <f t="shared" si="0"/>
        <v>435</v>
      </c>
      <c r="F42" s="8">
        <f t="shared" si="5"/>
        <v>78</v>
      </c>
      <c r="G42" s="12" t="s">
        <v>79</v>
      </c>
      <c r="H42" s="72">
        <v>225</v>
      </c>
      <c r="I42" s="75">
        <v>210</v>
      </c>
      <c r="J42" s="8">
        <f t="shared" si="1"/>
        <v>435</v>
      </c>
      <c r="K42" s="2"/>
      <c r="L42" s="2"/>
      <c r="M42" s="2"/>
      <c r="N42" s="2"/>
      <c r="O42" s="2"/>
      <c r="P42" s="2"/>
      <c r="Q42" s="2"/>
    </row>
    <row r="43" spans="1:17" ht="15.75" customHeight="1" x14ac:dyDescent="0.25">
      <c r="A43" s="8">
        <f t="shared" si="4"/>
        <v>31</v>
      </c>
      <c r="B43" s="9" t="s">
        <v>80</v>
      </c>
      <c r="C43" s="72">
        <v>225</v>
      </c>
      <c r="D43" s="75">
        <v>210</v>
      </c>
      <c r="E43" s="8">
        <f t="shared" si="0"/>
        <v>435</v>
      </c>
      <c r="F43" s="8">
        <f t="shared" si="5"/>
        <v>79</v>
      </c>
      <c r="G43" s="12" t="s">
        <v>81</v>
      </c>
      <c r="H43" s="72">
        <v>225</v>
      </c>
      <c r="I43" s="75">
        <v>210</v>
      </c>
      <c r="J43" s="8">
        <f t="shared" si="1"/>
        <v>435</v>
      </c>
      <c r="K43" s="2"/>
      <c r="L43" s="2"/>
      <c r="M43" s="2"/>
      <c r="N43" s="2"/>
      <c r="O43" s="2"/>
      <c r="P43" s="2"/>
      <c r="Q43" s="2"/>
    </row>
    <row r="44" spans="1:17" ht="15.75" customHeight="1" x14ac:dyDescent="0.25">
      <c r="A44" s="8">
        <f t="shared" si="4"/>
        <v>32</v>
      </c>
      <c r="B44" s="9" t="s">
        <v>82</v>
      </c>
      <c r="C44" s="72">
        <v>225</v>
      </c>
      <c r="D44" s="75">
        <v>210</v>
      </c>
      <c r="E44" s="8">
        <f t="shared" si="0"/>
        <v>435</v>
      </c>
      <c r="F44" s="8">
        <f t="shared" si="5"/>
        <v>80</v>
      </c>
      <c r="G44" s="12" t="s">
        <v>83</v>
      </c>
      <c r="H44" s="72">
        <v>225</v>
      </c>
      <c r="I44" s="75">
        <v>210</v>
      </c>
      <c r="J44" s="8">
        <f t="shared" si="1"/>
        <v>435</v>
      </c>
      <c r="K44" s="2"/>
      <c r="L44" s="2"/>
      <c r="M44" s="2"/>
      <c r="N44" s="2"/>
      <c r="O44" s="2"/>
      <c r="P44" s="2"/>
      <c r="Q44" s="2"/>
    </row>
    <row r="45" spans="1:17" ht="15.75" customHeight="1" x14ac:dyDescent="0.25">
      <c r="A45" s="8">
        <f t="shared" si="4"/>
        <v>33</v>
      </c>
      <c r="B45" s="9" t="s">
        <v>84</v>
      </c>
      <c r="C45" s="72">
        <v>225</v>
      </c>
      <c r="D45" s="75">
        <v>210</v>
      </c>
      <c r="E45" s="8">
        <f t="shared" si="0"/>
        <v>435</v>
      </c>
      <c r="F45" s="8">
        <f t="shared" si="5"/>
        <v>81</v>
      </c>
      <c r="G45" s="12" t="s">
        <v>85</v>
      </c>
      <c r="H45" s="72">
        <v>225</v>
      </c>
      <c r="I45" s="75">
        <v>210</v>
      </c>
      <c r="J45" s="8">
        <f t="shared" si="1"/>
        <v>435</v>
      </c>
      <c r="K45" s="2"/>
      <c r="L45" s="2"/>
      <c r="M45" s="2"/>
      <c r="N45" s="2"/>
      <c r="O45" s="2"/>
      <c r="P45" s="2"/>
      <c r="Q45" s="2"/>
    </row>
    <row r="46" spans="1:17" ht="15.75" customHeight="1" x14ac:dyDescent="0.25">
      <c r="A46" s="8">
        <f t="shared" si="4"/>
        <v>34</v>
      </c>
      <c r="B46" s="9" t="s">
        <v>86</v>
      </c>
      <c r="C46" s="72">
        <v>225</v>
      </c>
      <c r="D46" s="75">
        <v>210</v>
      </c>
      <c r="E46" s="8">
        <f t="shared" si="0"/>
        <v>435</v>
      </c>
      <c r="F46" s="8">
        <f t="shared" si="5"/>
        <v>82</v>
      </c>
      <c r="G46" s="12" t="s">
        <v>87</v>
      </c>
      <c r="H46" s="72">
        <v>225</v>
      </c>
      <c r="I46" s="75">
        <v>210</v>
      </c>
      <c r="J46" s="8">
        <f t="shared" si="1"/>
        <v>435</v>
      </c>
      <c r="K46" s="2"/>
      <c r="L46" s="2"/>
      <c r="M46" s="2"/>
      <c r="N46" s="2"/>
      <c r="O46" s="2"/>
      <c r="P46" s="2"/>
      <c r="Q46" s="2"/>
    </row>
    <row r="47" spans="1:17" ht="15.75" customHeight="1" x14ac:dyDescent="0.25">
      <c r="A47" s="8">
        <f t="shared" si="4"/>
        <v>35</v>
      </c>
      <c r="B47" s="9" t="s">
        <v>88</v>
      </c>
      <c r="C47" s="72">
        <v>225</v>
      </c>
      <c r="D47" s="75">
        <v>210</v>
      </c>
      <c r="E47" s="8">
        <f t="shared" si="0"/>
        <v>435</v>
      </c>
      <c r="F47" s="8">
        <f t="shared" si="5"/>
        <v>83</v>
      </c>
      <c r="G47" s="12" t="s">
        <v>89</v>
      </c>
      <c r="H47" s="72">
        <v>225</v>
      </c>
      <c r="I47" s="75">
        <v>210</v>
      </c>
      <c r="J47" s="8">
        <f t="shared" si="1"/>
        <v>435</v>
      </c>
      <c r="K47" s="2"/>
      <c r="L47" s="2"/>
      <c r="M47" s="2"/>
      <c r="N47" s="2"/>
      <c r="O47" s="2"/>
      <c r="P47" s="2"/>
      <c r="Q47" s="2"/>
    </row>
    <row r="48" spans="1:17" ht="15.75" customHeight="1" x14ac:dyDescent="0.25">
      <c r="A48" s="8">
        <f t="shared" si="4"/>
        <v>36</v>
      </c>
      <c r="B48" s="9" t="s">
        <v>90</v>
      </c>
      <c r="C48" s="72">
        <v>225</v>
      </c>
      <c r="D48" s="75">
        <v>210</v>
      </c>
      <c r="E48" s="8">
        <f t="shared" si="0"/>
        <v>435</v>
      </c>
      <c r="F48" s="8">
        <f t="shared" si="5"/>
        <v>84</v>
      </c>
      <c r="G48" s="12" t="s">
        <v>91</v>
      </c>
      <c r="H48" s="72">
        <v>225</v>
      </c>
      <c r="I48" s="75">
        <v>210</v>
      </c>
      <c r="J48" s="8">
        <f t="shared" si="1"/>
        <v>435</v>
      </c>
      <c r="K48" s="2"/>
      <c r="L48" s="2"/>
      <c r="M48" s="2"/>
      <c r="N48" s="2"/>
      <c r="O48" s="2"/>
      <c r="P48" s="2"/>
      <c r="Q48" s="2"/>
    </row>
    <row r="49" spans="1:17" ht="15.75" customHeight="1" x14ac:dyDescent="0.25">
      <c r="A49" s="8">
        <f t="shared" si="4"/>
        <v>37</v>
      </c>
      <c r="B49" s="9" t="s">
        <v>92</v>
      </c>
      <c r="C49" s="72">
        <v>225</v>
      </c>
      <c r="D49" s="75">
        <v>210</v>
      </c>
      <c r="E49" s="8">
        <f t="shared" si="0"/>
        <v>435</v>
      </c>
      <c r="F49" s="8">
        <f t="shared" si="5"/>
        <v>85</v>
      </c>
      <c r="G49" s="12" t="s">
        <v>93</v>
      </c>
      <c r="H49" s="72">
        <v>225</v>
      </c>
      <c r="I49" s="75">
        <v>210</v>
      </c>
      <c r="J49" s="8">
        <f t="shared" si="1"/>
        <v>435</v>
      </c>
      <c r="K49" s="2"/>
      <c r="L49" s="2"/>
      <c r="M49" s="2"/>
      <c r="N49" s="2"/>
      <c r="O49" s="2"/>
      <c r="P49" s="2"/>
      <c r="Q49" s="2"/>
    </row>
    <row r="50" spans="1:17" ht="15.75" customHeight="1" x14ac:dyDescent="0.25">
      <c r="A50" s="8">
        <f t="shared" si="4"/>
        <v>38</v>
      </c>
      <c r="B50" s="12" t="s">
        <v>94</v>
      </c>
      <c r="C50" s="72">
        <v>225</v>
      </c>
      <c r="D50" s="75">
        <v>210</v>
      </c>
      <c r="E50" s="8">
        <f t="shared" si="0"/>
        <v>435</v>
      </c>
      <c r="F50" s="8">
        <f t="shared" si="5"/>
        <v>86</v>
      </c>
      <c r="G50" s="12" t="s">
        <v>95</v>
      </c>
      <c r="H50" s="72">
        <v>225</v>
      </c>
      <c r="I50" s="75">
        <v>210</v>
      </c>
      <c r="J50" s="8">
        <f t="shared" si="1"/>
        <v>435</v>
      </c>
      <c r="K50" s="2"/>
      <c r="L50" s="2"/>
      <c r="M50" s="2"/>
      <c r="N50" s="2"/>
      <c r="O50" s="2"/>
      <c r="P50" s="2"/>
      <c r="Q50" s="2"/>
    </row>
    <row r="51" spans="1:17" ht="15.75" customHeight="1" x14ac:dyDescent="0.25">
      <c r="A51" s="8">
        <f t="shared" si="4"/>
        <v>39</v>
      </c>
      <c r="B51" s="12" t="s">
        <v>96</v>
      </c>
      <c r="C51" s="72">
        <v>225</v>
      </c>
      <c r="D51" s="75">
        <v>210</v>
      </c>
      <c r="E51" s="8">
        <f t="shared" si="0"/>
        <v>435</v>
      </c>
      <c r="F51" s="8">
        <f t="shared" si="5"/>
        <v>87</v>
      </c>
      <c r="G51" s="12" t="s">
        <v>97</v>
      </c>
      <c r="H51" s="72">
        <v>225</v>
      </c>
      <c r="I51" s="75">
        <v>210</v>
      </c>
      <c r="J51" s="8">
        <f t="shared" si="1"/>
        <v>435</v>
      </c>
      <c r="K51" s="2"/>
      <c r="L51" s="2"/>
      <c r="M51" s="2"/>
      <c r="N51" s="2"/>
      <c r="O51" s="2"/>
      <c r="P51" s="2"/>
      <c r="Q51" s="2"/>
    </row>
    <row r="52" spans="1:17" ht="15.75" customHeight="1" x14ac:dyDescent="0.25">
      <c r="A52" s="8">
        <f t="shared" si="4"/>
        <v>40</v>
      </c>
      <c r="B52" s="12" t="s">
        <v>98</v>
      </c>
      <c r="C52" s="72">
        <v>225</v>
      </c>
      <c r="D52" s="75">
        <v>210</v>
      </c>
      <c r="E52" s="8">
        <f t="shared" si="0"/>
        <v>435</v>
      </c>
      <c r="F52" s="8">
        <f t="shared" si="5"/>
        <v>88</v>
      </c>
      <c r="G52" s="12" t="s">
        <v>99</v>
      </c>
      <c r="H52" s="72">
        <v>225</v>
      </c>
      <c r="I52" s="75">
        <v>210</v>
      </c>
      <c r="J52" s="8">
        <f t="shared" si="1"/>
        <v>435</v>
      </c>
      <c r="K52" s="2"/>
      <c r="L52" s="2"/>
      <c r="M52" s="2"/>
      <c r="N52" s="2"/>
      <c r="O52" s="2"/>
      <c r="P52" s="2"/>
      <c r="Q52" s="2"/>
    </row>
    <row r="53" spans="1:17" ht="15.75" customHeight="1" x14ac:dyDescent="0.25">
      <c r="A53" s="8">
        <f t="shared" si="4"/>
        <v>41</v>
      </c>
      <c r="B53" s="12" t="s">
        <v>100</v>
      </c>
      <c r="C53" s="72">
        <v>225</v>
      </c>
      <c r="D53" s="75">
        <v>210</v>
      </c>
      <c r="E53" s="8">
        <f t="shared" si="0"/>
        <v>435</v>
      </c>
      <c r="F53" s="8">
        <f t="shared" si="5"/>
        <v>89</v>
      </c>
      <c r="G53" s="12" t="s">
        <v>101</v>
      </c>
      <c r="H53" s="72">
        <v>225</v>
      </c>
      <c r="I53" s="75">
        <v>210</v>
      </c>
      <c r="J53" s="8">
        <f t="shared" si="1"/>
        <v>435</v>
      </c>
      <c r="K53" s="2"/>
      <c r="L53" s="13"/>
      <c r="M53" s="13"/>
      <c r="N53" s="13"/>
      <c r="O53" s="2"/>
      <c r="P53" s="2"/>
      <c r="Q53" s="2"/>
    </row>
    <row r="54" spans="1:17" ht="15.75" customHeight="1" x14ac:dyDescent="0.25">
      <c r="A54" s="8">
        <f t="shared" si="4"/>
        <v>42</v>
      </c>
      <c r="B54" s="12" t="s">
        <v>102</v>
      </c>
      <c r="C54" s="72">
        <v>225</v>
      </c>
      <c r="D54" s="75">
        <v>210</v>
      </c>
      <c r="E54" s="8">
        <f t="shared" si="0"/>
        <v>435</v>
      </c>
      <c r="F54" s="8">
        <f t="shared" si="5"/>
        <v>90</v>
      </c>
      <c r="G54" s="12" t="s">
        <v>103</v>
      </c>
      <c r="H54" s="72">
        <v>225</v>
      </c>
      <c r="I54" s="75">
        <v>210</v>
      </c>
      <c r="J54" s="8">
        <f t="shared" si="1"/>
        <v>435</v>
      </c>
      <c r="K54" s="2"/>
      <c r="L54" s="13"/>
      <c r="M54" s="13"/>
      <c r="N54" s="13"/>
      <c r="O54" s="2"/>
      <c r="P54" s="2"/>
      <c r="Q54" s="2"/>
    </row>
    <row r="55" spans="1:17" ht="15.75" customHeight="1" x14ac:dyDescent="0.25">
      <c r="A55" s="8">
        <f t="shared" si="4"/>
        <v>43</v>
      </c>
      <c r="B55" s="12" t="s">
        <v>104</v>
      </c>
      <c r="C55" s="72">
        <v>225</v>
      </c>
      <c r="D55" s="75">
        <v>210</v>
      </c>
      <c r="E55" s="8">
        <f t="shared" si="0"/>
        <v>435</v>
      </c>
      <c r="F55" s="8">
        <f t="shared" si="5"/>
        <v>91</v>
      </c>
      <c r="G55" s="12" t="s">
        <v>105</v>
      </c>
      <c r="H55" s="72">
        <v>225</v>
      </c>
      <c r="I55" s="75">
        <v>210</v>
      </c>
      <c r="J55" s="8">
        <f t="shared" si="1"/>
        <v>435</v>
      </c>
      <c r="K55" s="2"/>
      <c r="L55" s="13"/>
      <c r="M55" s="13"/>
      <c r="N55" s="13"/>
      <c r="O55" s="2"/>
      <c r="P55" s="2"/>
      <c r="Q55" s="2"/>
    </row>
    <row r="56" spans="1:17" ht="15.75" customHeight="1" x14ac:dyDescent="0.25">
      <c r="A56" s="8">
        <f t="shared" si="4"/>
        <v>44</v>
      </c>
      <c r="B56" s="12" t="s">
        <v>106</v>
      </c>
      <c r="C56" s="72">
        <v>225</v>
      </c>
      <c r="D56" s="75">
        <v>210</v>
      </c>
      <c r="E56" s="8">
        <f t="shared" si="0"/>
        <v>435</v>
      </c>
      <c r="F56" s="8">
        <f t="shared" si="5"/>
        <v>92</v>
      </c>
      <c r="G56" s="12" t="s">
        <v>107</v>
      </c>
      <c r="H56" s="72">
        <v>225</v>
      </c>
      <c r="I56" s="75">
        <v>210</v>
      </c>
      <c r="J56" s="8">
        <f t="shared" si="1"/>
        <v>435</v>
      </c>
      <c r="K56" s="2"/>
      <c r="L56" s="13"/>
      <c r="M56" s="13"/>
      <c r="N56" s="13"/>
      <c r="O56" s="2"/>
      <c r="P56" s="2"/>
      <c r="Q56" s="2"/>
    </row>
    <row r="57" spans="1:17" ht="15.75" customHeight="1" x14ac:dyDescent="0.25">
      <c r="A57" s="8">
        <f t="shared" si="4"/>
        <v>45</v>
      </c>
      <c r="B57" s="12" t="s">
        <v>108</v>
      </c>
      <c r="C57" s="72">
        <v>225</v>
      </c>
      <c r="D57" s="75">
        <v>210</v>
      </c>
      <c r="E57" s="8">
        <f t="shared" si="0"/>
        <v>435</v>
      </c>
      <c r="F57" s="8">
        <f t="shared" si="5"/>
        <v>93</v>
      </c>
      <c r="G57" s="12" t="s">
        <v>109</v>
      </c>
      <c r="H57" s="72">
        <v>225</v>
      </c>
      <c r="I57" s="75">
        <v>210</v>
      </c>
      <c r="J57" s="8">
        <f t="shared" si="1"/>
        <v>435</v>
      </c>
      <c r="K57" s="2"/>
      <c r="L57" s="14"/>
      <c r="M57" s="13"/>
      <c r="N57" s="15"/>
      <c r="O57" s="2"/>
      <c r="P57" s="2"/>
      <c r="Q57" s="2"/>
    </row>
    <row r="58" spans="1:17" ht="15.75" customHeight="1" x14ac:dyDescent="0.25">
      <c r="A58" s="8">
        <f t="shared" si="4"/>
        <v>46</v>
      </c>
      <c r="B58" s="12" t="s">
        <v>110</v>
      </c>
      <c r="C58" s="72">
        <v>225</v>
      </c>
      <c r="D58" s="75">
        <v>210</v>
      </c>
      <c r="E58" s="8">
        <f t="shared" si="0"/>
        <v>435</v>
      </c>
      <c r="F58" s="8">
        <f t="shared" si="5"/>
        <v>94</v>
      </c>
      <c r="G58" s="12" t="s">
        <v>111</v>
      </c>
      <c r="H58" s="72">
        <v>225</v>
      </c>
      <c r="I58" s="75">
        <v>210</v>
      </c>
      <c r="J58" s="8">
        <f t="shared" si="1"/>
        <v>435</v>
      </c>
      <c r="K58" s="2"/>
      <c r="L58" s="16"/>
      <c r="M58" s="13"/>
      <c r="N58" s="15"/>
      <c r="O58" s="2"/>
      <c r="P58" s="2"/>
      <c r="Q58" s="2"/>
    </row>
    <row r="59" spans="1:17" ht="15.75" customHeight="1" x14ac:dyDescent="0.25">
      <c r="A59" s="17">
        <f t="shared" si="4"/>
        <v>47</v>
      </c>
      <c r="B59" s="18" t="s">
        <v>112</v>
      </c>
      <c r="C59" s="72">
        <v>225</v>
      </c>
      <c r="D59" s="75">
        <v>210</v>
      </c>
      <c r="E59" s="17">
        <f t="shared" si="0"/>
        <v>435</v>
      </c>
      <c r="F59" s="17">
        <f t="shared" si="5"/>
        <v>95</v>
      </c>
      <c r="G59" s="18" t="s">
        <v>113</v>
      </c>
      <c r="H59" s="72">
        <v>225</v>
      </c>
      <c r="I59" s="75">
        <v>210</v>
      </c>
      <c r="J59" s="17">
        <f t="shared" si="1"/>
        <v>435</v>
      </c>
      <c r="K59" s="2"/>
      <c r="L59" s="16"/>
      <c r="M59" s="19"/>
      <c r="N59" s="15"/>
      <c r="O59" s="2"/>
      <c r="P59" s="2"/>
      <c r="Q59" s="2"/>
    </row>
    <row r="60" spans="1:17" ht="15.75" customHeight="1" x14ac:dyDescent="0.25">
      <c r="A60" s="17">
        <f t="shared" si="4"/>
        <v>48</v>
      </c>
      <c r="B60" s="18" t="s">
        <v>114</v>
      </c>
      <c r="C60" s="72">
        <v>225</v>
      </c>
      <c r="D60" s="75">
        <v>210</v>
      </c>
      <c r="E60" s="17">
        <f t="shared" si="0"/>
        <v>435</v>
      </c>
      <c r="F60" s="17">
        <f t="shared" si="5"/>
        <v>96</v>
      </c>
      <c r="G60" s="18" t="s">
        <v>115</v>
      </c>
      <c r="H60" s="72">
        <v>225</v>
      </c>
      <c r="I60" s="75">
        <v>210</v>
      </c>
      <c r="J60" s="17">
        <f t="shared" si="1"/>
        <v>435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4.25" customHeight="1" x14ac:dyDescent="0.25">
      <c r="A62" s="156" t="s">
        <v>234</v>
      </c>
      <c r="B62" s="157"/>
      <c r="C62" s="157"/>
      <c r="D62" s="157"/>
      <c r="E62" s="157"/>
      <c r="F62" s="157"/>
      <c r="G62" s="158"/>
      <c r="H62" s="20" t="s">
        <v>118</v>
      </c>
      <c r="I62" s="20" t="s">
        <v>119</v>
      </c>
      <c r="J62" s="20" t="s">
        <v>120</v>
      </c>
      <c r="K62" s="2"/>
      <c r="L62" s="16"/>
      <c r="M62" s="7"/>
      <c r="N62" s="7"/>
      <c r="O62" s="7"/>
      <c r="P62" s="7"/>
      <c r="Q62" s="7"/>
    </row>
    <row r="63" spans="1:17" ht="24.75" customHeight="1" x14ac:dyDescent="0.25">
      <c r="A63" s="159" t="s">
        <v>231</v>
      </c>
      <c r="B63" s="160"/>
      <c r="C63" s="160"/>
      <c r="D63" s="160"/>
      <c r="E63" s="136" t="s">
        <v>229</v>
      </c>
      <c r="F63" s="137"/>
      <c r="G63" s="138"/>
      <c r="H63" s="21">
        <v>0</v>
      </c>
      <c r="I63" s="21">
        <v>2.7120000000000002</v>
      </c>
      <c r="J63" s="21">
        <f>H63+I63</f>
        <v>2.7120000000000002</v>
      </c>
      <c r="K63" s="2"/>
      <c r="L63" s="22">
        <v>535.88300000000004</v>
      </c>
      <c r="M63" s="32">
        <f>L63/1000</f>
        <v>0.535883</v>
      </c>
      <c r="N63" s="4"/>
      <c r="O63" s="7"/>
      <c r="P63" s="7"/>
      <c r="Q63" s="7"/>
    </row>
    <row r="64" spans="1:17" ht="26.25" customHeight="1" x14ac:dyDescent="0.25">
      <c r="A64" s="161"/>
      <c r="B64" s="162"/>
      <c r="C64" s="162"/>
      <c r="D64" s="162"/>
      <c r="E64" s="139" t="s">
        <v>230</v>
      </c>
      <c r="F64" s="140"/>
      <c r="G64" s="141"/>
      <c r="H64" s="36">
        <v>0</v>
      </c>
      <c r="I64" s="36">
        <f>L82</f>
        <v>0.535883</v>
      </c>
      <c r="J64" s="36">
        <f>H64+I64</f>
        <v>0.535883</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2" t="s">
        <v>232</v>
      </c>
      <c r="B66" s="143"/>
      <c r="C66" s="143"/>
      <c r="D66" s="143"/>
      <c r="E66" s="143"/>
      <c r="F66" s="143"/>
      <c r="G66" s="143"/>
      <c r="H66" s="143"/>
      <c r="I66" s="143"/>
      <c r="J66" s="144"/>
      <c r="K66" s="2" t="s">
        <v>124</v>
      </c>
      <c r="L66" s="24"/>
      <c r="M66" s="27">
        <v>0.11899999999999999</v>
      </c>
      <c r="N66" s="28">
        <v>0.38100000000000001</v>
      </c>
      <c r="O66" s="29">
        <f>M66+N66</f>
        <v>0.5</v>
      </c>
      <c r="P66" s="29">
        <f>O66/J63*100</f>
        <v>18.436578171091444</v>
      </c>
      <c r="Q66" s="7"/>
    </row>
    <row r="67" spans="1:17" ht="25.5" customHeight="1" x14ac:dyDescent="0.25">
      <c r="A67" s="30"/>
      <c r="B67" s="31"/>
      <c r="C67" s="31"/>
      <c r="D67" s="31"/>
      <c r="E67" s="31"/>
      <c r="F67" s="31"/>
      <c r="G67" s="31"/>
      <c r="H67" s="145" t="s">
        <v>125</v>
      </c>
      <c r="I67" s="146"/>
      <c r="J67" s="147"/>
      <c r="K67" s="2"/>
      <c r="L67" s="4"/>
      <c r="M67" s="29">
        <f>H63+H64-M66-0.018</f>
        <v>-0.13699999999999998</v>
      </c>
      <c r="N67" s="29">
        <f>I63+I64-N66-0.018</f>
        <v>2.8488830000000007</v>
      </c>
      <c r="O67" s="7"/>
      <c r="P67" s="7"/>
      <c r="Q67" s="7"/>
    </row>
    <row r="68" spans="1:17" ht="25.5" customHeight="1" x14ac:dyDescent="0.25">
      <c r="A68" s="39"/>
      <c r="B68" s="39"/>
      <c r="C68" s="39"/>
      <c r="D68" s="39"/>
      <c r="E68" s="39"/>
      <c r="F68" s="39"/>
      <c r="G68" s="39"/>
      <c r="H68" s="40"/>
      <c r="I68" s="41"/>
      <c r="J68" s="41"/>
      <c r="K68" s="2"/>
      <c r="L68" s="23" t="s">
        <v>130</v>
      </c>
      <c r="M68" s="29">
        <f>24*225/1000</f>
        <v>5.4</v>
      </c>
      <c r="N68" s="29">
        <f>9.516*220/1000</f>
        <v>2.0935199999999998</v>
      </c>
      <c r="O68" s="7"/>
      <c r="P68" s="7"/>
      <c r="Q68" s="7"/>
    </row>
    <row r="69" spans="1:17" ht="33.75" customHeight="1" x14ac:dyDescent="0.25">
      <c r="A69" s="2"/>
      <c r="B69" s="2"/>
      <c r="C69" s="2"/>
      <c r="D69" s="2"/>
      <c r="E69" s="2"/>
      <c r="F69" s="2"/>
      <c r="G69" s="2"/>
      <c r="H69" s="2"/>
      <c r="I69" s="2"/>
      <c r="J69" s="2"/>
      <c r="K69" s="2"/>
      <c r="L69" s="4"/>
      <c r="M69" s="32">
        <f>(M67+M68)/24</f>
        <v>0.21929166666666669</v>
      </c>
      <c r="N69" s="32">
        <f>(N67+N68)/24</f>
        <v>0.20593345833333335</v>
      </c>
      <c r="O69" s="23"/>
      <c r="P69" s="32">
        <f>M69+N69</f>
        <v>0.42522512500000004</v>
      </c>
      <c r="Q69" s="7"/>
    </row>
    <row r="70" spans="1:17" ht="15.75" customHeight="1" x14ac:dyDescent="0.25">
      <c r="A70" s="2"/>
      <c r="B70" s="2"/>
      <c r="C70" s="2"/>
      <c r="D70" s="2"/>
      <c r="E70" s="2"/>
      <c r="F70" s="2"/>
      <c r="G70" s="2"/>
      <c r="H70" s="2"/>
      <c r="I70" s="2"/>
      <c r="J70" s="2"/>
      <c r="K70" s="2"/>
      <c r="L70" s="7"/>
      <c r="M70" s="29">
        <f>M69*1000</f>
        <v>219.29166666666669</v>
      </c>
      <c r="N70" s="29">
        <f>N69*1000</f>
        <v>205.93345833333333</v>
      </c>
      <c r="O70" s="23"/>
      <c r="P70" s="29">
        <f>M70+N70</f>
        <v>425.22512500000005</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78"/>
      <c r="F72" s="2"/>
      <c r="G72" s="2"/>
      <c r="H72" s="2"/>
      <c r="I72" s="2"/>
      <c r="J72" s="78"/>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1.0790999999999999</v>
      </c>
      <c r="M81" s="32">
        <f>K81+L81</f>
        <v>1.0790999999999999</v>
      </c>
      <c r="N81" s="32">
        <f>M81-M63</f>
        <v>0.54321699999999995</v>
      </c>
      <c r="O81" s="2"/>
      <c r="P81" s="2"/>
      <c r="Q81" s="2"/>
    </row>
    <row r="82" spans="1:17" ht="15.75" customHeight="1" x14ac:dyDescent="0.25">
      <c r="A82" s="2"/>
      <c r="B82" s="2"/>
      <c r="C82" s="2"/>
      <c r="D82" s="2"/>
      <c r="E82" s="2"/>
      <c r="F82" s="2"/>
      <c r="G82" s="2"/>
      <c r="H82" s="2"/>
      <c r="I82" s="2"/>
      <c r="J82" s="2"/>
      <c r="K82" s="35">
        <v>0</v>
      </c>
      <c r="L82" s="35">
        <f>L81-N81</f>
        <v>0.535883</v>
      </c>
      <c r="M82" s="32">
        <f>K82+L82</f>
        <v>0.535883</v>
      </c>
      <c r="N82" s="32">
        <f>N81/2</f>
        <v>0.27160849999999997</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C1" workbookViewId="0">
      <selection activeCell="L11" sqref="L11:N38"/>
    </sheetView>
  </sheetViews>
  <sheetFormatPr defaultColWidth="14.42578125" defaultRowHeight="15" x14ac:dyDescent="0.25"/>
  <cols>
    <col min="1" max="1" width="10.5703125" style="77" customWidth="1"/>
    <col min="2" max="2" width="18.5703125" style="77" customWidth="1"/>
    <col min="3" max="4" width="12.7109375" style="77" customWidth="1"/>
    <col min="5" max="5" width="14.7109375" style="77" customWidth="1"/>
    <col min="6" max="6" width="12.42578125" style="77" customWidth="1"/>
    <col min="7" max="7" width="15.140625" style="77" customWidth="1"/>
    <col min="8" max="9" width="12.7109375" style="77" customWidth="1"/>
    <col min="10" max="10" width="15" style="77" customWidth="1"/>
    <col min="11" max="11" width="9.140625" style="77" customWidth="1"/>
    <col min="12" max="12" width="13" style="77" customWidth="1"/>
    <col min="13" max="13" width="12.7109375" style="77" customWidth="1"/>
    <col min="14" max="14" width="14.28515625" style="77" customWidth="1"/>
    <col min="15" max="15" width="7.85546875" style="77" customWidth="1"/>
    <col min="16" max="17" width="9.140625" style="77" customWidth="1"/>
    <col min="18" max="16384" width="14.42578125" style="77"/>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235</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12</v>
      </c>
      <c r="D8" s="103"/>
      <c r="E8" s="103"/>
      <c r="F8" s="103"/>
      <c r="G8" s="103"/>
      <c r="H8" s="103"/>
      <c r="I8" s="103"/>
      <c r="J8" s="104"/>
      <c r="K8" s="2"/>
      <c r="L8" s="2"/>
      <c r="M8" s="2"/>
      <c r="N8" s="2"/>
      <c r="O8" s="2"/>
      <c r="P8" s="2"/>
      <c r="Q8" s="2"/>
    </row>
    <row r="9" spans="1:17" x14ac:dyDescent="0.25">
      <c r="A9" s="114" t="s">
        <v>13</v>
      </c>
      <c r="B9" s="104"/>
      <c r="C9" s="115" t="s">
        <v>236</v>
      </c>
      <c r="D9" s="116"/>
      <c r="E9" s="116"/>
      <c r="F9" s="116"/>
      <c r="G9" s="116"/>
      <c r="H9" s="116"/>
      <c r="I9" s="116"/>
      <c r="J9" s="117"/>
      <c r="K9" s="6"/>
      <c r="L9" s="6"/>
      <c r="M9" s="6"/>
      <c r="N9" s="6"/>
      <c r="O9" s="6"/>
      <c r="P9" s="6"/>
      <c r="Q9" s="6"/>
    </row>
    <row r="10" spans="1:17" x14ac:dyDescent="0.25">
      <c r="A10" s="111" t="s">
        <v>14</v>
      </c>
      <c r="B10" s="104"/>
      <c r="C10" s="115"/>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72">
        <v>225</v>
      </c>
      <c r="D13" s="75">
        <v>210</v>
      </c>
      <c r="E13" s="11">
        <f t="shared" ref="E13:E60" si="0">SUM(C13,D13)</f>
        <v>435</v>
      </c>
      <c r="F13" s="8">
        <v>49</v>
      </c>
      <c r="G13" s="12" t="s">
        <v>21</v>
      </c>
      <c r="H13" s="72">
        <v>225</v>
      </c>
      <c r="I13" s="75">
        <v>210</v>
      </c>
      <c r="J13" s="8">
        <f t="shared" ref="J13:J60" si="1">SUM(H13,I13)</f>
        <v>435</v>
      </c>
      <c r="K13" s="2"/>
      <c r="L13" s="2"/>
      <c r="M13" s="7"/>
      <c r="N13" s="7"/>
      <c r="O13" s="2"/>
      <c r="P13" s="2"/>
      <c r="Q13" s="2"/>
    </row>
    <row r="14" spans="1:17" x14ac:dyDescent="0.25">
      <c r="A14" s="8">
        <f t="shared" ref="A14:A36" si="2">A13+1</f>
        <v>2</v>
      </c>
      <c r="B14" s="9" t="s">
        <v>22</v>
      </c>
      <c r="C14" s="72">
        <v>225</v>
      </c>
      <c r="D14" s="75">
        <v>210</v>
      </c>
      <c r="E14" s="11">
        <f t="shared" si="0"/>
        <v>435</v>
      </c>
      <c r="F14" s="8">
        <f t="shared" ref="F14:F36" si="3">F13+1</f>
        <v>50</v>
      </c>
      <c r="G14" s="12" t="s">
        <v>23</v>
      </c>
      <c r="H14" s="72">
        <v>225</v>
      </c>
      <c r="I14" s="75">
        <v>210</v>
      </c>
      <c r="J14" s="8">
        <f t="shared" si="1"/>
        <v>435</v>
      </c>
      <c r="K14" s="2"/>
      <c r="L14" s="2" t="s">
        <v>20</v>
      </c>
      <c r="M14" s="7">
        <f>AVERAGE(C13:C16)</f>
        <v>225</v>
      </c>
      <c r="N14" s="7">
        <f>AVERAGE(D13:D16)</f>
        <v>210</v>
      </c>
      <c r="O14" s="2"/>
      <c r="P14" s="2"/>
      <c r="Q14" s="2"/>
    </row>
    <row r="15" spans="1:17" x14ac:dyDescent="0.25">
      <c r="A15" s="8">
        <f t="shared" si="2"/>
        <v>3</v>
      </c>
      <c r="B15" s="9" t="s">
        <v>24</v>
      </c>
      <c r="C15" s="72">
        <v>225</v>
      </c>
      <c r="D15" s="75">
        <v>210</v>
      </c>
      <c r="E15" s="11">
        <f t="shared" si="0"/>
        <v>435</v>
      </c>
      <c r="F15" s="8">
        <f t="shared" si="3"/>
        <v>51</v>
      </c>
      <c r="G15" s="12" t="s">
        <v>25</v>
      </c>
      <c r="H15" s="72">
        <v>225</v>
      </c>
      <c r="I15" s="75">
        <v>210</v>
      </c>
      <c r="J15" s="8">
        <f t="shared" si="1"/>
        <v>435</v>
      </c>
      <c r="K15" s="2"/>
      <c r="L15" s="2" t="s">
        <v>28</v>
      </c>
      <c r="M15" s="7">
        <f>AVERAGE(C17:C20)</f>
        <v>225</v>
      </c>
      <c r="N15" s="7">
        <f>AVERAGE(D17:D20)</f>
        <v>210</v>
      </c>
      <c r="O15" s="2"/>
      <c r="P15" s="2"/>
      <c r="Q15" s="2"/>
    </row>
    <row r="16" spans="1:17" x14ac:dyDescent="0.25">
      <c r="A16" s="8">
        <f t="shared" si="2"/>
        <v>4</v>
      </c>
      <c r="B16" s="9" t="s">
        <v>26</v>
      </c>
      <c r="C16" s="72">
        <v>225</v>
      </c>
      <c r="D16" s="75">
        <v>210</v>
      </c>
      <c r="E16" s="11">
        <f t="shared" si="0"/>
        <v>435</v>
      </c>
      <c r="F16" s="8">
        <f t="shared" si="3"/>
        <v>52</v>
      </c>
      <c r="G16" s="12" t="s">
        <v>27</v>
      </c>
      <c r="H16" s="72">
        <v>225</v>
      </c>
      <c r="I16" s="75">
        <v>210</v>
      </c>
      <c r="J16" s="8">
        <f t="shared" si="1"/>
        <v>435</v>
      </c>
      <c r="K16" s="2"/>
      <c r="L16" s="2" t="s">
        <v>36</v>
      </c>
      <c r="M16" s="7">
        <f>AVERAGE(C21:C24)</f>
        <v>225</v>
      </c>
      <c r="N16" s="7">
        <f>AVERAGE(D21:D24)</f>
        <v>210</v>
      </c>
      <c r="O16" s="2"/>
      <c r="P16" s="2"/>
      <c r="Q16" s="2"/>
    </row>
    <row r="17" spans="1:17" x14ac:dyDescent="0.25">
      <c r="A17" s="8">
        <f t="shared" si="2"/>
        <v>5</v>
      </c>
      <c r="B17" s="9" t="s">
        <v>28</v>
      </c>
      <c r="C17" s="72">
        <v>225</v>
      </c>
      <c r="D17" s="75">
        <v>210</v>
      </c>
      <c r="E17" s="11">
        <f t="shared" si="0"/>
        <v>435</v>
      </c>
      <c r="F17" s="8">
        <f t="shared" si="3"/>
        <v>53</v>
      </c>
      <c r="G17" s="12" t="s">
        <v>29</v>
      </c>
      <c r="H17" s="72">
        <v>225</v>
      </c>
      <c r="I17" s="75">
        <v>210</v>
      </c>
      <c r="J17" s="8">
        <f t="shared" si="1"/>
        <v>435</v>
      </c>
      <c r="K17" s="2"/>
      <c r="L17" s="2" t="s">
        <v>44</v>
      </c>
      <c r="M17" s="7">
        <f>AVERAGE(C25:C28)</f>
        <v>225</v>
      </c>
      <c r="N17" s="7">
        <f>AVERAGE(D25:D28)</f>
        <v>210</v>
      </c>
      <c r="O17" s="2"/>
      <c r="P17" s="2"/>
      <c r="Q17" s="2"/>
    </row>
    <row r="18" spans="1:17" x14ac:dyDescent="0.25">
      <c r="A18" s="8">
        <f t="shared" si="2"/>
        <v>6</v>
      </c>
      <c r="B18" s="9" t="s">
        <v>30</v>
      </c>
      <c r="C18" s="72">
        <v>225</v>
      </c>
      <c r="D18" s="75">
        <v>210</v>
      </c>
      <c r="E18" s="11">
        <f t="shared" si="0"/>
        <v>435</v>
      </c>
      <c r="F18" s="8">
        <f t="shared" si="3"/>
        <v>54</v>
      </c>
      <c r="G18" s="12" t="s">
        <v>31</v>
      </c>
      <c r="H18" s="72">
        <v>225</v>
      </c>
      <c r="I18" s="75">
        <v>210</v>
      </c>
      <c r="J18" s="8">
        <f t="shared" si="1"/>
        <v>435</v>
      </c>
      <c r="K18" s="2"/>
      <c r="L18" s="2" t="s">
        <v>52</v>
      </c>
      <c r="M18" s="7">
        <f>AVERAGE(C29:C32)</f>
        <v>225</v>
      </c>
      <c r="N18" s="7">
        <f>AVERAGE(D29:D32)</f>
        <v>210</v>
      </c>
      <c r="O18" s="2"/>
      <c r="P18" s="2"/>
      <c r="Q18" s="2"/>
    </row>
    <row r="19" spans="1:17" x14ac:dyDescent="0.25">
      <c r="A19" s="8">
        <f t="shared" si="2"/>
        <v>7</v>
      </c>
      <c r="B19" s="9" t="s">
        <v>32</v>
      </c>
      <c r="C19" s="72">
        <v>225</v>
      </c>
      <c r="D19" s="75">
        <v>210</v>
      </c>
      <c r="E19" s="11">
        <f t="shared" si="0"/>
        <v>435</v>
      </c>
      <c r="F19" s="8">
        <f t="shared" si="3"/>
        <v>55</v>
      </c>
      <c r="G19" s="12" t="s">
        <v>33</v>
      </c>
      <c r="H19" s="72">
        <v>225</v>
      </c>
      <c r="I19" s="75">
        <v>210</v>
      </c>
      <c r="J19" s="8">
        <f t="shared" si="1"/>
        <v>435</v>
      </c>
      <c r="K19" s="2"/>
      <c r="L19" s="2" t="s">
        <v>60</v>
      </c>
      <c r="M19" s="7">
        <f>AVERAGE(C33:C36)</f>
        <v>225</v>
      </c>
      <c r="N19" s="7">
        <f>AVERAGE(D33:D36)</f>
        <v>210</v>
      </c>
      <c r="O19" s="2"/>
      <c r="P19" s="2"/>
      <c r="Q19" s="2"/>
    </row>
    <row r="20" spans="1:17" x14ac:dyDescent="0.25">
      <c r="A20" s="8">
        <f t="shared" si="2"/>
        <v>8</v>
      </c>
      <c r="B20" s="9" t="s">
        <v>34</v>
      </c>
      <c r="C20" s="72">
        <v>225</v>
      </c>
      <c r="D20" s="75">
        <v>210</v>
      </c>
      <c r="E20" s="11">
        <f t="shared" si="0"/>
        <v>435</v>
      </c>
      <c r="F20" s="8">
        <f t="shared" si="3"/>
        <v>56</v>
      </c>
      <c r="G20" s="12" t="s">
        <v>35</v>
      </c>
      <c r="H20" s="72">
        <v>225</v>
      </c>
      <c r="I20" s="75">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2">
        <v>225</v>
      </c>
      <c r="D21" s="75">
        <v>210</v>
      </c>
      <c r="E21" s="11">
        <f t="shared" si="0"/>
        <v>435</v>
      </c>
      <c r="F21" s="8">
        <f t="shared" si="3"/>
        <v>57</v>
      </c>
      <c r="G21" s="12" t="s">
        <v>37</v>
      </c>
      <c r="H21" s="72">
        <v>225</v>
      </c>
      <c r="I21" s="75">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2">
        <v>225</v>
      </c>
      <c r="D22" s="75">
        <v>210</v>
      </c>
      <c r="E22" s="11">
        <f t="shared" si="0"/>
        <v>435</v>
      </c>
      <c r="F22" s="8">
        <f t="shared" si="3"/>
        <v>58</v>
      </c>
      <c r="G22" s="12" t="s">
        <v>39</v>
      </c>
      <c r="H22" s="72">
        <v>225</v>
      </c>
      <c r="I22" s="75">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2">
        <v>225</v>
      </c>
      <c r="D23" s="75">
        <v>210</v>
      </c>
      <c r="E23" s="11">
        <f t="shared" si="0"/>
        <v>435</v>
      </c>
      <c r="F23" s="8">
        <f t="shared" si="3"/>
        <v>59</v>
      </c>
      <c r="G23" s="12" t="s">
        <v>41</v>
      </c>
      <c r="H23" s="72">
        <v>225</v>
      </c>
      <c r="I23" s="75">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2">
        <v>225</v>
      </c>
      <c r="D24" s="75">
        <v>210</v>
      </c>
      <c r="E24" s="11">
        <f t="shared" si="0"/>
        <v>435</v>
      </c>
      <c r="F24" s="8">
        <f t="shared" si="3"/>
        <v>60</v>
      </c>
      <c r="G24" s="12" t="s">
        <v>43</v>
      </c>
      <c r="H24" s="72">
        <v>225</v>
      </c>
      <c r="I24" s="75">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2">
        <v>225</v>
      </c>
      <c r="D25" s="75">
        <v>210</v>
      </c>
      <c r="E25" s="11">
        <f t="shared" si="0"/>
        <v>435</v>
      </c>
      <c r="F25" s="8">
        <f t="shared" si="3"/>
        <v>61</v>
      </c>
      <c r="G25" s="12" t="s">
        <v>45</v>
      </c>
      <c r="H25" s="72">
        <v>225</v>
      </c>
      <c r="I25" s="75">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2">
        <v>225</v>
      </c>
      <c r="D26" s="75">
        <v>210</v>
      </c>
      <c r="E26" s="11">
        <f t="shared" si="0"/>
        <v>435</v>
      </c>
      <c r="F26" s="8">
        <f t="shared" si="3"/>
        <v>62</v>
      </c>
      <c r="G26" s="12" t="s">
        <v>47</v>
      </c>
      <c r="H26" s="72">
        <v>225</v>
      </c>
      <c r="I26" s="75">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2">
        <v>225</v>
      </c>
      <c r="D27" s="75">
        <v>210</v>
      </c>
      <c r="E27" s="11">
        <f t="shared" si="0"/>
        <v>435</v>
      </c>
      <c r="F27" s="8">
        <f t="shared" si="3"/>
        <v>63</v>
      </c>
      <c r="G27" s="12" t="s">
        <v>49</v>
      </c>
      <c r="H27" s="72">
        <v>225</v>
      </c>
      <c r="I27" s="75">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2">
        <v>225</v>
      </c>
      <c r="D28" s="75">
        <v>210</v>
      </c>
      <c r="E28" s="11">
        <f t="shared" si="0"/>
        <v>435</v>
      </c>
      <c r="F28" s="8">
        <f t="shared" si="3"/>
        <v>64</v>
      </c>
      <c r="G28" s="12" t="s">
        <v>51</v>
      </c>
      <c r="H28" s="72">
        <v>225</v>
      </c>
      <c r="I28" s="75">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2">
        <v>225</v>
      </c>
      <c r="D29" s="75">
        <v>210</v>
      </c>
      <c r="E29" s="11">
        <f t="shared" si="0"/>
        <v>435</v>
      </c>
      <c r="F29" s="8">
        <f t="shared" si="3"/>
        <v>65</v>
      </c>
      <c r="G29" s="12" t="s">
        <v>53</v>
      </c>
      <c r="H29" s="72">
        <v>225</v>
      </c>
      <c r="I29" s="75">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2">
        <v>225</v>
      </c>
      <c r="D30" s="75">
        <v>210</v>
      </c>
      <c r="E30" s="11">
        <f t="shared" si="0"/>
        <v>435</v>
      </c>
      <c r="F30" s="8">
        <f t="shared" si="3"/>
        <v>66</v>
      </c>
      <c r="G30" s="12" t="s">
        <v>55</v>
      </c>
      <c r="H30" s="72">
        <v>225</v>
      </c>
      <c r="I30" s="75">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2">
        <v>225</v>
      </c>
      <c r="D31" s="75">
        <v>210</v>
      </c>
      <c r="E31" s="11">
        <f t="shared" si="0"/>
        <v>435</v>
      </c>
      <c r="F31" s="8">
        <f t="shared" si="3"/>
        <v>67</v>
      </c>
      <c r="G31" s="12" t="s">
        <v>57</v>
      </c>
      <c r="H31" s="72">
        <v>225</v>
      </c>
      <c r="I31" s="75">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2">
        <v>225</v>
      </c>
      <c r="D32" s="75">
        <v>210</v>
      </c>
      <c r="E32" s="11">
        <f t="shared" si="0"/>
        <v>435</v>
      </c>
      <c r="F32" s="8">
        <f t="shared" si="3"/>
        <v>68</v>
      </c>
      <c r="G32" s="12" t="s">
        <v>59</v>
      </c>
      <c r="H32" s="72">
        <v>225</v>
      </c>
      <c r="I32" s="75">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2">
        <v>225</v>
      </c>
      <c r="D33" s="75">
        <v>210</v>
      </c>
      <c r="E33" s="11">
        <f t="shared" si="0"/>
        <v>435</v>
      </c>
      <c r="F33" s="8">
        <f t="shared" si="3"/>
        <v>69</v>
      </c>
      <c r="G33" s="12" t="s">
        <v>61</v>
      </c>
      <c r="H33" s="72">
        <v>225</v>
      </c>
      <c r="I33" s="75">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2">
        <v>225</v>
      </c>
      <c r="D34" s="75">
        <v>210</v>
      </c>
      <c r="E34" s="11">
        <f t="shared" si="0"/>
        <v>435</v>
      </c>
      <c r="F34" s="8">
        <f t="shared" si="3"/>
        <v>70</v>
      </c>
      <c r="G34" s="12" t="s">
        <v>63</v>
      </c>
      <c r="H34" s="72">
        <v>225</v>
      </c>
      <c r="I34" s="75">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2">
        <v>225</v>
      </c>
      <c r="D35" s="75">
        <v>210</v>
      </c>
      <c r="E35" s="11">
        <f t="shared" si="0"/>
        <v>435</v>
      </c>
      <c r="F35" s="8">
        <f t="shared" si="3"/>
        <v>71</v>
      </c>
      <c r="G35" s="12" t="s">
        <v>65</v>
      </c>
      <c r="H35" s="72">
        <v>225</v>
      </c>
      <c r="I35" s="75">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2">
        <v>225</v>
      </c>
      <c r="D36" s="75">
        <v>210</v>
      </c>
      <c r="E36" s="11">
        <f t="shared" si="0"/>
        <v>435</v>
      </c>
      <c r="F36" s="8">
        <f t="shared" si="3"/>
        <v>72</v>
      </c>
      <c r="G36" s="12" t="s">
        <v>67</v>
      </c>
      <c r="H36" s="72">
        <v>225</v>
      </c>
      <c r="I36" s="75">
        <v>210</v>
      </c>
      <c r="J36" s="8">
        <f t="shared" si="1"/>
        <v>435</v>
      </c>
      <c r="K36" s="2"/>
      <c r="L36" s="101" t="s">
        <v>101</v>
      </c>
      <c r="M36" s="7">
        <f>AVERAGE(H53:H56)</f>
        <v>225</v>
      </c>
      <c r="N36" s="7">
        <f>AVERAGE(I53:I56)</f>
        <v>210</v>
      </c>
      <c r="O36" s="2"/>
      <c r="P36" s="2"/>
      <c r="Q36" s="2"/>
    </row>
    <row r="37" spans="1:17" ht="15.75" customHeight="1" x14ac:dyDescent="0.25">
      <c r="A37" s="8">
        <v>25</v>
      </c>
      <c r="B37" s="9" t="s">
        <v>68</v>
      </c>
      <c r="C37" s="72">
        <v>225</v>
      </c>
      <c r="D37" s="75">
        <v>210</v>
      </c>
      <c r="E37" s="11">
        <f t="shared" si="0"/>
        <v>435</v>
      </c>
      <c r="F37" s="8">
        <v>73</v>
      </c>
      <c r="G37" s="12" t="s">
        <v>69</v>
      </c>
      <c r="H37" s="72">
        <v>225</v>
      </c>
      <c r="I37" s="75">
        <v>210</v>
      </c>
      <c r="J37" s="8">
        <f t="shared" si="1"/>
        <v>435</v>
      </c>
      <c r="K37" s="2"/>
      <c r="L37" s="101" t="s">
        <v>109</v>
      </c>
      <c r="M37" s="7">
        <f>AVERAGE(H57:H60)</f>
        <v>225</v>
      </c>
      <c r="N37" s="7">
        <f>AVERAGE(I57:I60)</f>
        <v>210</v>
      </c>
      <c r="O37" s="2"/>
      <c r="P37" s="2"/>
      <c r="Q37" s="2"/>
    </row>
    <row r="38" spans="1:17" ht="15.75" customHeight="1" x14ac:dyDescent="0.25">
      <c r="A38" s="8">
        <f t="shared" ref="A38:A60" si="4">A37+1</f>
        <v>26</v>
      </c>
      <c r="B38" s="9" t="s">
        <v>70</v>
      </c>
      <c r="C38" s="72">
        <v>225</v>
      </c>
      <c r="D38" s="75">
        <v>210</v>
      </c>
      <c r="E38" s="8">
        <f t="shared" si="0"/>
        <v>435</v>
      </c>
      <c r="F38" s="8">
        <f t="shared" ref="F38:F60" si="5">F37+1</f>
        <v>74</v>
      </c>
      <c r="G38" s="12" t="s">
        <v>71</v>
      </c>
      <c r="H38" s="72">
        <v>225</v>
      </c>
      <c r="I38" s="75">
        <v>210</v>
      </c>
      <c r="J38" s="8">
        <f t="shared" si="1"/>
        <v>435</v>
      </c>
      <c r="K38" s="2"/>
      <c r="L38" s="101" t="s">
        <v>302</v>
      </c>
      <c r="M38" s="101">
        <f>AVERAGE(M14:M37)</f>
        <v>225</v>
      </c>
      <c r="N38" s="101">
        <f>AVERAGE(N14:N37)</f>
        <v>210</v>
      </c>
      <c r="O38" s="2"/>
      <c r="P38" s="2"/>
      <c r="Q38" s="2"/>
    </row>
    <row r="39" spans="1:17" ht="15.75" customHeight="1" x14ac:dyDescent="0.25">
      <c r="A39" s="8">
        <f t="shared" si="4"/>
        <v>27</v>
      </c>
      <c r="B39" s="9" t="s">
        <v>72</v>
      </c>
      <c r="C39" s="72">
        <v>225</v>
      </c>
      <c r="D39" s="75">
        <v>210</v>
      </c>
      <c r="E39" s="8">
        <f t="shared" si="0"/>
        <v>435</v>
      </c>
      <c r="F39" s="8">
        <f t="shared" si="5"/>
        <v>75</v>
      </c>
      <c r="G39" s="12" t="s">
        <v>73</v>
      </c>
      <c r="H39" s="72">
        <v>225</v>
      </c>
      <c r="I39" s="75">
        <v>210</v>
      </c>
      <c r="J39" s="8">
        <f t="shared" si="1"/>
        <v>435</v>
      </c>
      <c r="K39" s="2"/>
      <c r="L39" s="2"/>
      <c r="M39" s="2"/>
      <c r="N39" s="2"/>
      <c r="O39" s="2"/>
      <c r="P39" s="2"/>
      <c r="Q39" s="2"/>
    </row>
    <row r="40" spans="1:17" ht="15.75" customHeight="1" x14ac:dyDescent="0.25">
      <c r="A40" s="8">
        <f t="shared" si="4"/>
        <v>28</v>
      </c>
      <c r="B40" s="9" t="s">
        <v>74</v>
      </c>
      <c r="C40" s="72">
        <v>225</v>
      </c>
      <c r="D40" s="75">
        <v>210</v>
      </c>
      <c r="E40" s="8">
        <f t="shared" si="0"/>
        <v>435</v>
      </c>
      <c r="F40" s="8">
        <f t="shared" si="5"/>
        <v>76</v>
      </c>
      <c r="G40" s="12" t="s">
        <v>75</v>
      </c>
      <c r="H40" s="72">
        <v>225</v>
      </c>
      <c r="I40" s="75">
        <v>210</v>
      </c>
      <c r="J40" s="8">
        <f t="shared" si="1"/>
        <v>435</v>
      </c>
      <c r="K40" s="2"/>
      <c r="L40" s="2"/>
      <c r="M40" s="2"/>
      <c r="N40" s="2"/>
      <c r="O40" s="2"/>
      <c r="P40" s="2"/>
      <c r="Q40" s="2"/>
    </row>
    <row r="41" spans="1:17" ht="15.75" customHeight="1" x14ac:dyDescent="0.25">
      <c r="A41" s="8">
        <f t="shared" si="4"/>
        <v>29</v>
      </c>
      <c r="B41" s="9" t="s">
        <v>76</v>
      </c>
      <c r="C41" s="72">
        <v>225</v>
      </c>
      <c r="D41" s="75">
        <v>210</v>
      </c>
      <c r="E41" s="8">
        <f t="shared" si="0"/>
        <v>435</v>
      </c>
      <c r="F41" s="8">
        <f t="shared" si="5"/>
        <v>77</v>
      </c>
      <c r="G41" s="12" t="s">
        <v>77</v>
      </c>
      <c r="H41" s="72">
        <v>225</v>
      </c>
      <c r="I41" s="75">
        <v>210</v>
      </c>
      <c r="J41" s="8">
        <f t="shared" si="1"/>
        <v>435</v>
      </c>
      <c r="K41" s="2"/>
      <c r="L41" s="2"/>
      <c r="M41" s="2"/>
      <c r="N41" s="2"/>
      <c r="O41" s="2"/>
      <c r="P41" s="2"/>
      <c r="Q41" s="2"/>
    </row>
    <row r="42" spans="1:17" ht="15.75" customHeight="1" x14ac:dyDescent="0.25">
      <c r="A42" s="8">
        <f t="shared" si="4"/>
        <v>30</v>
      </c>
      <c r="B42" s="9" t="s">
        <v>78</v>
      </c>
      <c r="C42" s="72">
        <v>225</v>
      </c>
      <c r="D42" s="75">
        <v>210</v>
      </c>
      <c r="E42" s="8">
        <f t="shared" si="0"/>
        <v>435</v>
      </c>
      <c r="F42" s="8">
        <f t="shared" si="5"/>
        <v>78</v>
      </c>
      <c r="G42" s="12" t="s">
        <v>79</v>
      </c>
      <c r="H42" s="72">
        <v>225</v>
      </c>
      <c r="I42" s="75">
        <v>210</v>
      </c>
      <c r="J42" s="8">
        <f t="shared" si="1"/>
        <v>435</v>
      </c>
      <c r="K42" s="2"/>
      <c r="L42" s="2"/>
      <c r="M42" s="2"/>
      <c r="N42" s="2"/>
      <c r="O42" s="2"/>
      <c r="P42" s="2"/>
      <c r="Q42" s="2"/>
    </row>
    <row r="43" spans="1:17" ht="15.75" customHeight="1" x14ac:dyDescent="0.25">
      <c r="A43" s="8">
        <f t="shared" si="4"/>
        <v>31</v>
      </c>
      <c r="B43" s="9" t="s">
        <v>80</v>
      </c>
      <c r="C43" s="72">
        <v>225</v>
      </c>
      <c r="D43" s="75">
        <v>210</v>
      </c>
      <c r="E43" s="8">
        <f t="shared" si="0"/>
        <v>435</v>
      </c>
      <c r="F43" s="8">
        <f t="shared" si="5"/>
        <v>79</v>
      </c>
      <c r="G43" s="12" t="s">
        <v>81</v>
      </c>
      <c r="H43" s="72">
        <v>225</v>
      </c>
      <c r="I43" s="75">
        <v>210</v>
      </c>
      <c r="J43" s="8">
        <f t="shared" si="1"/>
        <v>435</v>
      </c>
      <c r="K43" s="2"/>
      <c r="L43" s="2"/>
      <c r="M43" s="2"/>
      <c r="N43" s="2"/>
      <c r="O43" s="2"/>
      <c r="P43" s="2"/>
      <c r="Q43" s="2"/>
    </row>
    <row r="44" spans="1:17" ht="15.75" customHeight="1" x14ac:dyDescent="0.25">
      <c r="A44" s="8">
        <f t="shared" si="4"/>
        <v>32</v>
      </c>
      <c r="B44" s="9" t="s">
        <v>82</v>
      </c>
      <c r="C44" s="72">
        <v>225</v>
      </c>
      <c r="D44" s="75">
        <v>210</v>
      </c>
      <c r="E44" s="8">
        <f t="shared" si="0"/>
        <v>435</v>
      </c>
      <c r="F44" s="8">
        <f t="shared" si="5"/>
        <v>80</v>
      </c>
      <c r="G44" s="12" t="s">
        <v>83</v>
      </c>
      <c r="H44" s="72">
        <v>225</v>
      </c>
      <c r="I44" s="75">
        <v>210</v>
      </c>
      <c r="J44" s="8">
        <f t="shared" si="1"/>
        <v>435</v>
      </c>
      <c r="K44" s="2"/>
      <c r="L44" s="2"/>
      <c r="M44" s="2"/>
      <c r="N44" s="2"/>
      <c r="O44" s="2"/>
      <c r="P44" s="2"/>
      <c r="Q44" s="2"/>
    </row>
    <row r="45" spans="1:17" ht="15.75" customHeight="1" x14ac:dyDescent="0.25">
      <c r="A45" s="8">
        <f t="shared" si="4"/>
        <v>33</v>
      </c>
      <c r="B45" s="9" t="s">
        <v>84</v>
      </c>
      <c r="C45" s="72">
        <v>225</v>
      </c>
      <c r="D45" s="75">
        <v>210</v>
      </c>
      <c r="E45" s="8">
        <f t="shared" si="0"/>
        <v>435</v>
      </c>
      <c r="F45" s="8">
        <f t="shared" si="5"/>
        <v>81</v>
      </c>
      <c r="G45" s="12" t="s">
        <v>85</v>
      </c>
      <c r="H45" s="72">
        <v>225</v>
      </c>
      <c r="I45" s="75">
        <v>210</v>
      </c>
      <c r="J45" s="8">
        <f t="shared" si="1"/>
        <v>435</v>
      </c>
      <c r="K45" s="2"/>
      <c r="L45" s="2"/>
      <c r="M45" s="2"/>
      <c r="N45" s="2"/>
      <c r="O45" s="2"/>
      <c r="P45" s="2"/>
      <c r="Q45" s="2"/>
    </row>
    <row r="46" spans="1:17" ht="15.75" customHeight="1" x14ac:dyDescent="0.25">
      <c r="A46" s="8">
        <f t="shared" si="4"/>
        <v>34</v>
      </c>
      <c r="B46" s="9" t="s">
        <v>86</v>
      </c>
      <c r="C46" s="72">
        <v>225</v>
      </c>
      <c r="D46" s="75">
        <v>210</v>
      </c>
      <c r="E46" s="8">
        <f t="shared" si="0"/>
        <v>435</v>
      </c>
      <c r="F46" s="8">
        <f t="shared" si="5"/>
        <v>82</v>
      </c>
      <c r="G46" s="12" t="s">
        <v>87</v>
      </c>
      <c r="H46" s="72">
        <v>225</v>
      </c>
      <c r="I46" s="75">
        <v>210</v>
      </c>
      <c r="J46" s="8">
        <f t="shared" si="1"/>
        <v>435</v>
      </c>
      <c r="K46" s="2"/>
      <c r="L46" s="2"/>
      <c r="M46" s="2"/>
      <c r="N46" s="2"/>
      <c r="O46" s="2"/>
      <c r="P46" s="2"/>
      <c r="Q46" s="2"/>
    </row>
    <row r="47" spans="1:17" ht="15.75" customHeight="1" x14ac:dyDescent="0.25">
      <c r="A47" s="8">
        <f t="shared" si="4"/>
        <v>35</v>
      </c>
      <c r="B47" s="9" t="s">
        <v>88</v>
      </c>
      <c r="C47" s="72">
        <v>225</v>
      </c>
      <c r="D47" s="75">
        <v>210</v>
      </c>
      <c r="E47" s="8">
        <f t="shared" si="0"/>
        <v>435</v>
      </c>
      <c r="F47" s="8">
        <f t="shared" si="5"/>
        <v>83</v>
      </c>
      <c r="G47" s="12" t="s">
        <v>89</v>
      </c>
      <c r="H47" s="72">
        <v>225</v>
      </c>
      <c r="I47" s="75">
        <v>210</v>
      </c>
      <c r="J47" s="8">
        <f t="shared" si="1"/>
        <v>435</v>
      </c>
      <c r="K47" s="2"/>
      <c r="L47" s="2"/>
      <c r="M47" s="2"/>
      <c r="N47" s="2"/>
      <c r="O47" s="2"/>
      <c r="P47" s="2"/>
      <c r="Q47" s="2"/>
    </row>
    <row r="48" spans="1:17" ht="15.75" customHeight="1" x14ac:dyDescent="0.25">
      <c r="A48" s="8">
        <f t="shared" si="4"/>
        <v>36</v>
      </c>
      <c r="B48" s="9" t="s">
        <v>90</v>
      </c>
      <c r="C48" s="72">
        <v>225</v>
      </c>
      <c r="D48" s="75">
        <v>210</v>
      </c>
      <c r="E48" s="8">
        <f t="shared" si="0"/>
        <v>435</v>
      </c>
      <c r="F48" s="8">
        <f t="shared" si="5"/>
        <v>84</v>
      </c>
      <c r="G48" s="12" t="s">
        <v>91</v>
      </c>
      <c r="H48" s="72">
        <v>225</v>
      </c>
      <c r="I48" s="75">
        <v>210</v>
      </c>
      <c r="J48" s="8">
        <f t="shared" si="1"/>
        <v>435</v>
      </c>
      <c r="K48" s="2"/>
      <c r="L48" s="2"/>
      <c r="M48" s="2"/>
      <c r="N48" s="2"/>
      <c r="O48" s="2"/>
      <c r="P48" s="2"/>
      <c r="Q48" s="2"/>
    </row>
    <row r="49" spans="1:17" ht="15.75" customHeight="1" x14ac:dyDescent="0.25">
      <c r="A49" s="8">
        <f t="shared" si="4"/>
        <v>37</v>
      </c>
      <c r="B49" s="9" t="s">
        <v>92</v>
      </c>
      <c r="C49" s="72">
        <v>225</v>
      </c>
      <c r="D49" s="75">
        <v>210</v>
      </c>
      <c r="E49" s="8">
        <f t="shared" si="0"/>
        <v>435</v>
      </c>
      <c r="F49" s="8">
        <f t="shared" si="5"/>
        <v>85</v>
      </c>
      <c r="G49" s="12" t="s">
        <v>93</v>
      </c>
      <c r="H49" s="72">
        <v>225</v>
      </c>
      <c r="I49" s="75">
        <v>210</v>
      </c>
      <c r="J49" s="8">
        <f t="shared" si="1"/>
        <v>435</v>
      </c>
      <c r="K49" s="2"/>
      <c r="L49" s="2"/>
      <c r="M49" s="2"/>
      <c r="N49" s="2"/>
      <c r="O49" s="2"/>
      <c r="P49" s="2"/>
      <c r="Q49" s="2"/>
    </row>
    <row r="50" spans="1:17" ht="15.75" customHeight="1" x14ac:dyDescent="0.25">
      <c r="A50" s="8">
        <f t="shared" si="4"/>
        <v>38</v>
      </c>
      <c r="B50" s="12" t="s">
        <v>94</v>
      </c>
      <c r="C50" s="72">
        <v>225</v>
      </c>
      <c r="D50" s="75">
        <v>210</v>
      </c>
      <c r="E50" s="8">
        <f t="shared" si="0"/>
        <v>435</v>
      </c>
      <c r="F50" s="8">
        <f t="shared" si="5"/>
        <v>86</v>
      </c>
      <c r="G50" s="12" t="s">
        <v>95</v>
      </c>
      <c r="H50" s="72">
        <v>225</v>
      </c>
      <c r="I50" s="75">
        <v>210</v>
      </c>
      <c r="J50" s="8">
        <f t="shared" si="1"/>
        <v>435</v>
      </c>
      <c r="K50" s="2"/>
      <c r="L50" s="2"/>
      <c r="M50" s="2"/>
      <c r="N50" s="2"/>
      <c r="O50" s="2"/>
      <c r="P50" s="2"/>
      <c r="Q50" s="2"/>
    </row>
    <row r="51" spans="1:17" ht="15.75" customHeight="1" x14ac:dyDescent="0.25">
      <c r="A51" s="8">
        <f t="shared" si="4"/>
        <v>39</v>
      </c>
      <c r="B51" s="12" t="s">
        <v>96</v>
      </c>
      <c r="C51" s="72">
        <v>225</v>
      </c>
      <c r="D51" s="75">
        <v>210</v>
      </c>
      <c r="E51" s="8">
        <f t="shared" si="0"/>
        <v>435</v>
      </c>
      <c r="F51" s="8">
        <f t="shared" si="5"/>
        <v>87</v>
      </c>
      <c r="G51" s="12" t="s">
        <v>97</v>
      </c>
      <c r="H51" s="72">
        <v>225</v>
      </c>
      <c r="I51" s="75">
        <v>210</v>
      </c>
      <c r="J51" s="8">
        <f t="shared" si="1"/>
        <v>435</v>
      </c>
      <c r="K51" s="2"/>
      <c r="L51" s="2"/>
      <c r="M51" s="2"/>
      <c r="N51" s="2"/>
      <c r="O51" s="2"/>
      <c r="P51" s="2"/>
      <c r="Q51" s="2"/>
    </row>
    <row r="52" spans="1:17" ht="15.75" customHeight="1" x14ac:dyDescent="0.25">
      <c r="A52" s="8">
        <f t="shared" si="4"/>
        <v>40</v>
      </c>
      <c r="B52" s="12" t="s">
        <v>98</v>
      </c>
      <c r="C52" s="72">
        <v>225</v>
      </c>
      <c r="D52" s="75">
        <v>210</v>
      </c>
      <c r="E52" s="8">
        <f t="shared" si="0"/>
        <v>435</v>
      </c>
      <c r="F52" s="8">
        <f t="shared" si="5"/>
        <v>88</v>
      </c>
      <c r="G52" s="12" t="s">
        <v>99</v>
      </c>
      <c r="H52" s="72">
        <v>225</v>
      </c>
      <c r="I52" s="75">
        <v>210</v>
      </c>
      <c r="J52" s="8">
        <f t="shared" si="1"/>
        <v>435</v>
      </c>
      <c r="K52" s="2"/>
      <c r="L52" s="2"/>
      <c r="M52" s="2"/>
      <c r="N52" s="2"/>
      <c r="O52" s="2"/>
      <c r="P52" s="2"/>
      <c r="Q52" s="2"/>
    </row>
    <row r="53" spans="1:17" ht="15.75" customHeight="1" x14ac:dyDescent="0.25">
      <c r="A53" s="8">
        <f t="shared" si="4"/>
        <v>41</v>
      </c>
      <c r="B53" s="12" t="s">
        <v>100</v>
      </c>
      <c r="C53" s="72">
        <v>225</v>
      </c>
      <c r="D53" s="75">
        <v>210</v>
      </c>
      <c r="E53" s="8">
        <f t="shared" si="0"/>
        <v>435</v>
      </c>
      <c r="F53" s="8">
        <f t="shared" si="5"/>
        <v>89</v>
      </c>
      <c r="G53" s="12" t="s">
        <v>101</v>
      </c>
      <c r="H53" s="72">
        <v>225</v>
      </c>
      <c r="I53" s="75">
        <v>210</v>
      </c>
      <c r="J53" s="8">
        <f t="shared" si="1"/>
        <v>435</v>
      </c>
      <c r="K53" s="2"/>
      <c r="L53" s="13"/>
      <c r="M53" s="13"/>
      <c r="N53" s="13"/>
      <c r="O53" s="2"/>
      <c r="P53" s="2"/>
      <c r="Q53" s="2"/>
    </row>
    <row r="54" spans="1:17" ht="15.75" customHeight="1" x14ac:dyDescent="0.25">
      <c r="A54" s="8">
        <f t="shared" si="4"/>
        <v>42</v>
      </c>
      <c r="B54" s="12" t="s">
        <v>102</v>
      </c>
      <c r="C54" s="72">
        <v>225</v>
      </c>
      <c r="D54" s="75">
        <v>210</v>
      </c>
      <c r="E54" s="8">
        <f t="shared" si="0"/>
        <v>435</v>
      </c>
      <c r="F54" s="8">
        <f t="shared" si="5"/>
        <v>90</v>
      </c>
      <c r="G54" s="12" t="s">
        <v>103</v>
      </c>
      <c r="H54" s="72">
        <v>225</v>
      </c>
      <c r="I54" s="75">
        <v>210</v>
      </c>
      <c r="J54" s="8">
        <f t="shared" si="1"/>
        <v>435</v>
      </c>
      <c r="K54" s="2"/>
      <c r="L54" s="13"/>
      <c r="M54" s="13"/>
      <c r="N54" s="13"/>
      <c r="O54" s="2"/>
      <c r="P54" s="2"/>
      <c r="Q54" s="2"/>
    </row>
    <row r="55" spans="1:17" ht="15.75" customHeight="1" x14ac:dyDescent="0.25">
      <c r="A55" s="8">
        <f t="shared" si="4"/>
        <v>43</v>
      </c>
      <c r="B55" s="12" t="s">
        <v>104</v>
      </c>
      <c r="C55" s="72">
        <v>225</v>
      </c>
      <c r="D55" s="75">
        <v>210</v>
      </c>
      <c r="E55" s="8">
        <f t="shared" si="0"/>
        <v>435</v>
      </c>
      <c r="F55" s="8">
        <f t="shared" si="5"/>
        <v>91</v>
      </c>
      <c r="G55" s="12" t="s">
        <v>105</v>
      </c>
      <c r="H55" s="72">
        <v>225</v>
      </c>
      <c r="I55" s="75">
        <v>210</v>
      </c>
      <c r="J55" s="8">
        <f t="shared" si="1"/>
        <v>435</v>
      </c>
      <c r="K55" s="2"/>
      <c r="L55" s="13"/>
      <c r="M55" s="13"/>
      <c r="N55" s="13"/>
      <c r="O55" s="2"/>
      <c r="P55" s="2"/>
      <c r="Q55" s="2"/>
    </row>
    <row r="56" spans="1:17" ht="15.75" customHeight="1" x14ac:dyDescent="0.25">
      <c r="A56" s="8">
        <f t="shared" si="4"/>
        <v>44</v>
      </c>
      <c r="B56" s="12" t="s">
        <v>106</v>
      </c>
      <c r="C56" s="72">
        <v>225</v>
      </c>
      <c r="D56" s="75">
        <v>210</v>
      </c>
      <c r="E56" s="8">
        <f t="shared" si="0"/>
        <v>435</v>
      </c>
      <c r="F56" s="8">
        <f t="shared" si="5"/>
        <v>92</v>
      </c>
      <c r="G56" s="12" t="s">
        <v>107</v>
      </c>
      <c r="H56" s="72">
        <v>225</v>
      </c>
      <c r="I56" s="75">
        <v>210</v>
      </c>
      <c r="J56" s="8">
        <f t="shared" si="1"/>
        <v>435</v>
      </c>
      <c r="K56" s="2"/>
      <c r="L56" s="13"/>
      <c r="M56" s="13"/>
      <c r="N56" s="13"/>
      <c r="O56" s="2"/>
      <c r="P56" s="2"/>
      <c r="Q56" s="2"/>
    </row>
    <row r="57" spans="1:17" ht="15.75" customHeight="1" x14ac:dyDescent="0.25">
      <c r="A57" s="8">
        <f t="shared" si="4"/>
        <v>45</v>
      </c>
      <c r="B57" s="12" t="s">
        <v>108</v>
      </c>
      <c r="C57" s="72">
        <v>225</v>
      </c>
      <c r="D57" s="75">
        <v>210</v>
      </c>
      <c r="E57" s="8">
        <f t="shared" si="0"/>
        <v>435</v>
      </c>
      <c r="F57" s="8">
        <f t="shared" si="5"/>
        <v>93</v>
      </c>
      <c r="G57" s="12" t="s">
        <v>109</v>
      </c>
      <c r="H57" s="72">
        <v>225</v>
      </c>
      <c r="I57" s="75">
        <v>210</v>
      </c>
      <c r="J57" s="8">
        <f t="shared" si="1"/>
        <v>435</v>
      </c>
      <c r="K57" s="2"/>
      <c r="L57" s="14"/>
      <c r="M57" s="13"/>
      <c r="N57" s="15"/>
      <c r="O57" s="2"/>
      <c r="P57" s="2"/>
      <c r="Q57" s="2"/>
    </row>
    <row r="58" spans="1:17" ht="15.75" customHeight="1" x14ac:dyDescent="0.25">
      <c r="A58" s="8">
        <f t="shared" si="4"/>
        <v>46</v>
      </c>
      <c r="B58" s="12" t="s">
        <v>110</v>
      </c>
      <c r="C58" s="72">
        <v>225</v>
      </c>
      <c r="D58" s="75">
        <v>210</v>
      </c>
      <c r="E58" s="8">
        <f t="shared" si="0"/>
        <v>435</v>
      </c>
      <c r="F58" s="8">
        <f t="shared" si="5"/>
        <v>94</v>
      </c>
      <c r="G58" s="12" t="s">
        <v>111</v>
      </c>
      <c r="H58" s="72">
        <v>225</v>
      </c>
      <c r="I58" s="75">
        <v>210</v>
      </c>
      <c r="J58" s="8">
        <f t="shared" si="1"/>
        <v>435</v>
      </c>
      <c r="K58" s="2"/>
      <c r="L58" s="16"/>
      <c r="M58" s="13"/>
      <c r="N58" s="15"/>
      <c r="O58" s="2"/>
      <c r="P58" s="2"/>
      <c r="Q58" s="2"/>
    </row>
    <row r="59" spans="1:17" ht="15.75" customHeight="1" x14ac:dyDescent="0.25">
      <c r="A59" s="17">
        <f t="shared" si="4"/>
        <v>47</v>
      </c>
      <c r="B59" s="18" t="s">
        <v>112</v>
      </c>
      <c r="C59" s="72">
        <v>225</v>
      </c>
      <c r="D59" s="75">
        <v>210</v>
      </c>
      <c r="E59" s="17">
        <f t="shared" si="0"/>
        <v>435</v>
      </c>
      <c r="F59" s="17">
        <f t="shared" si="5"/>
        <v>95</v>
      </c>
      <c r="G59" s="18" t="s">
        <v>113</v>
      </c>
      <c r="H59" s="72">
        <v>225</v>
      </c>
      <c r="I59" s="75">
        <v>210</v>
      </c>
      <c r="J59" s="17">
        <f t="shared" si="1"/>
        <v>435</v>
      </c>
      <c r="K59" s="2"/>
      <c r="L59" s="16"/>
      <c r="M59" s="19"/>
      <c r="N59" s="15"/>
      <c r="O59" s="2"/>
      <c r="P59" s="2"/>
      <c r="Q59" s="2"/>
    </row>
    <row r="60" spans="1:17" ht="15.75" customHeight="1" x14ac:dyDescent="0.25">
      <c r="A60" s="17">
        <f t="shared" si="4"/>
        <v>48</v>
      </c>
      <c r="B60" s="18" t="s">
        <v>114</v>
      </c>
      <c r="C60" s="72">
        <v>225</v>
      </c>
      <c r="D60" s="75">
        <v>210</v>
      </c>
      <c r="E60" s="17">
        <f t="shared" si="0"/>
        <v>435</v>
      </c>
      <c r="F60" s="17">
        <f t="shared" si="5"/>
        <v>96</v>
      </c>
      <c r="G60" s="18" t="s">
        <v>115</v>
      </c>
      <c r="H60" s="72">
        <v>225</v>
      </c>
      <c r="I60" s="75">
        <v>210</v>
      </c>
      <c r="J60" s="17">
        <f t="shared" si="1"/>
        <v>435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4.25" customHeight="1" x14ac:dyDescent="0.25">
      <c r="A62" s="156" t="s">
        <v>234</v>
      </c>
      <c r="B62" s="157"/>
      <c r="C62" s="157"/>
      <c r="D62" s="157"/>
      <c r="E62" s="157"/>
      <c r="F62" s="157"/>
      <c r="G62" s="158"/>
      <c r="H62" s="20" t="s">
        <v>118</v>
      </c>
      <c r="I62" s="20" t="s">
        <v>119</v>
      </c>
      <c r="J62" s="20" t="s">
        <v>120</v>
      </c>
      <c r="K62" s="2"/>
      <c r="L62" s="16"/>
      <c r="M62" s="7"/>
      <c r="N62" s="7"/>
      <c r="O62" s="7"/>
      <c r="P62" s="7"/>
      <c r="Q62" s="7"/>
    </row>
    <row r="63" spans="1:17" ht="24.75" customHeight="1" x14ac:dyDescent="0.25">
      <c r="A63" s="159" t="s">
        <v>231</v>
      </c>
      <c r="B63" s="160"/>
      <c r="C63" s="160"/>
      <c r="D63" s="160"/>
      <c r="E63" s="136" t="s">
        <v>237</v>
      </c>
      <c r="F63" s="137"/>
      <c r="G63" s="138"/>
      <c r="H63" s="21">
        <v>0</v>
      </c>
      <c r="I63" s="21">
        <v>0</v>
      </c>
      <c r="J63" s="21">
        <f>H63+I63</f>
        <v>0</v>
      </c>
      <c r="K63" s="2"/>
      <c r="L63" s="22">
        <v>0</v>
      </c>
      <c r="M63" s="32">
        <f>L63/1000</f>
        <v>0</v>
      </c>
      <c r="N63" s="4"/>
      <c r="O63" s="7"/>
      <c r="P63" s="7"/>
      <c r="Q63" s="7"/>
    </row>
    <row r="64" spans="1:17" ht="26.25" customHeight="1" x14ac:dyDescent="0.25">
      <c r="A64" s="161"/>
      <c r="B64" s="162"/>
      <c r="C64" s="162"/>
      <c r="D64" s="162"/>
      <c r="E64" s="139" t="s">
        <v>238</v>
      </c>
      <c r="F64" s="140"/>
      <c r="G64" s="141"/>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2" t="s">
        <v>239</v>
      </c>
      <c r="B66" s="143"/>
      <c r="C66" s="143"/>
      <c r="D66" s="143"/>
      <c r="E66" s="143"/>
      <c r="F66" s="143"/>
      <c r="G66" s="143"/>
      <c r="H66" s="143"/>
      <c r="I66" s="143"/>
      <c r="J66" s="144"/>
      <c r="K66" s="2" t="s">
        <v>124</v>
      </c>
      <c r="L66" s="24"/>
      <c r="M66" s="27">
        <v>0.107</v>
      </c>
      <c r="N66" s="28">
        <v>0.108</v>
      </c>
      <c r="O66" s="29">
        <f>M66+N66</f>
        <v>0.215</v>
      </c>
      <c r="P66" s="29" t="e">
        <f>O66/J63*100</f>
        <v>#DIV/0!</v>
      </c>
      <c r="Q66" s="7"/>
    </row>
    <row r="67" spans="1:17" ht="25.5" customHeight="1" x14ac:dyDescent="0.25">
      <c r="A67" s="30"/>
      <c r="B67" s="31"/>
      <c r="C67" s="31"/>
      <c r="D67" s="31"/>
      <c r="E67" s="31"/>
      <c r="F67" s="31"/>
      <c r="G67" s="31"/>
      <c r="H67" s="145" t="s">
        <v>125</v>
      </c>
      <c r="I67" s="146"/>
      <c r="J67" s="147"/>
      <c r="K67" s="2"/>
      <c r="L67" s="4"/>
      <c r="M67" s="29">
        <f>H63+H64-M66-0.018</f>
        <v>-0.125</v>
      </c>
      <c r="N67" s="29">
        <f>I63+I64-N66-0.018</f>
        <v>-0.126</v>
      </c>
      <c r="O67" s="7"/>
      <c r="P67" s="7"/>
      <c r="Q67" s="7"/>
    </row>
    <row r="68" spans="1:17" ht="25.5" customHeight="1" x14ac:dyDescent="0.25">
      <c r="A68" s="39"/>
      <c r="B68" s="39"/>
      <c r="C68" s="39"/>
      <c r="D68" s="39"/>
      <c r="E68" s="39"/>
      <c r="F68" s="39"/>
      <c r="G68" s="39"/>
      <c r="H68" s="40"/>
      <c r="I68" s="41"/>
      <c r="J68" s="41"/>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0.21979166666666669</v>
      </c>
      <c r="N69" s="32">
        <f>(N67+N68)/24</f>
        <v>0.21475</v>
      </c>
      <c r="O69" s="23"/>
      <c r="P69" s="32">
        <f>M69+N69</f>
        <v>0.43454166666666671</v>
      </c>
      <c r="Q69" s="7"/>
    </row>
    <row r="70" spans="1:17" ht="15.75" customHeight="1" x14ac:dyDescent="0.25">
      <c r="A70" s="2"/>
      <c r="B70" s="2"/>
      <c r="C70" s="2"/>
      <c r="D70" s="2"/>
      <c r="E70" s="2"/>
      <c r="F70" s="2"/>
      <c r="G70" s="2"/>
      <c r="H70" s="2"/>
      <c r="I70" s="2"/>
      <c r="J70" s="2"/>
      <c r="K70" s="2"/>
      <c r="L70" s="7"/>
      <c r="M70" s="29">
        <f>M69*1000</f>
        <v>219.79166666666669</v>
      </c>
      <c r="N70" s="29">
        <f>N69*1000</f>
        <v>214.75</v>
      </c>
      <c r="O70" s="23"/>
      <c r="P70" s="29">
        <f>M70+N70</f>
        <v>434.54166666666669</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76"/>
      <c r="F72" s="2"/>
      <c r="G72" s="2"/>
      <c r="H72" s="2"/>
      <c r="I72" s="2"/>
      <c r="J72" s="7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46" workbookViewId="0">
      <selection activeCell="L11" sqref="L11:N38"/>
    </sheetView>
  </sheetViews>
  <sheetFormatPr defaultColWidth="14.42578125" defaultRowHeight="15" x14ac:dyDescent="0.25"/>
  <cols>
    <col min="1" max="1" width="10.5703125" style="46" customWidth="1"/>
    <col min="2" max="2" width="18.5703125" style="46" customWidth="1"/>
    <col min="3" max="4" width="12.7109375" style="46" customWidth="1"/>
    <col min="5" max="5" width="14.7109375" style="46" customWidth="1"/>
    <col min="6" max="6" width="12.42578125" style="46" customWidth="1"/>
    <col min="7" max="7" width="15.140625" style="46" customWidth="1"/>
    <col min="8" max="9" width="12.7109375" style="46" customWidth="1"/>
    <col min="10" max="10" width="15" style="46" customWidth="1"/>
    <col min="11" max="11" width="9.140625" style="46" customWidth="1"/>
    <col min="12" max="12" width="13" style="46" customWidth="1"/>
    <col min="13" max="13" width="12.7109375" style="46" customWidth="1"/>
    <col min="14" max="14" width="14.28515625" style="46" customWidth="1"/>
    <col min="15" max="15" width="7.85546875" style="46" customWidth="1"/>
    <col min="16" max="17" width="9.140625" style="46" customWidth="1"/>
    <col min="18" max="16384" width="14.42578125" style="46"/>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138</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154</v>
      </c>
      <c r="D9" s="116"/>
      <c r="E9" s="116"/>
      <c r="F9" s="116"/>
      <c r="G9" s="116"/>
      <c r="H9" s="116"/>
      <c r="I9" s="116"/>
      <c r="J9" s="117"/>
      <c r="K9" s="6"/>
      <c r="L9" s="6"/>
      <c r="M9" s="6"/>
      <c r="N9" s="6"/>
      <c r="O9" s="6"/>
      <c r="P9" s="6"/>
      <c r="Q9" s="6"/>
    </row>
    <row r="10" spans="1:17" x14ac:dyDescent="0.25">
      <c r="A10" s="111" t="s">
        <v>14</v>
      </c>
      <c r="B10" s="104"/>
      <c r="C10" s="115" t="s">
        <v>139</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208</v>
      </c>
      <c r="E13" s="11">
        <f t="shared" ref="E13:E60" si="0">SUM(C13,D13)</f>
        <v>208</v>
      </c>
      <c r="F13" s="8">
        <v>49</v>
      </c>
      <c r="G13" s="12" t="s">
        <v>21</v>
      </c>
      <c r="H13" s="37">
        <v>0</v>
      </c>
      <c r="I13" s="10">
        <v>208</v>
      </c>
      <c r="J13" s="8">
        <f t="shared" ref="J13:J60" si="1">SUM(H13,I13)</f>
        <v>208</v>
      </c>
      <c r="K13" s="2"/>
      <c r="L13" s="2"/>
      <c r="M13" s="7"/>
      <c r="N13" s="7"/>
      <c r="O13" s="2"/>
      <c r="P13" s="2"/>
      <c r="Q13" s="2"/>
    </row>
    <row r="14" spans="1:17" x14ac:dyDescent="0.25">
      <c r="A14" s="8">
        <f t="shared" ref="A14:A36" si="2">A13+1</f>
        <v>2</v>
      </c>
      <c r="B14" s="9" t="s">
        <v>22</v>
      </c>
      <c r="C14" s="37">
        <v>0</v>
      </c>
      <c r="D14" s="10">
        <v>208</v>
      </c>
      <c r="E14" s="11">
        <f t="shared" si="0"/>
        <v>208</v>
      </c>
      <c r="F14" s="8">
        <f t="shared" ref="F14:F36" si="3">F13+1</f>
        <v>50</v>
      </c>
      <c r="G14" s="12" t="s">
        <v>23</v>
      </c>
      <c r="H14" s="37">
        <v>0</v>
      </c>
      <c r="I14" s="10">
        <v>208</v>
      </c>
      <c r="J14" s="8">
        <f t="shared" si="1"/>
        <v>208</v>
      </c>
      <c r="K14" s="2"/>
      <c r="L14" s="2" t="s">
        <v>20</v>
      </c>
      <c r="M14" s="7">
        <f>AVERAGE(C13:C16)</f>
        <v>0</v>
      </c>
      <c r="N14" s="7">
        <f>AVERAGE(D13:D16)</f>
        <v>208</v>
      </c>
      <c r="O14" s="2"/>
      <c r="P14" s="2"/>
      <c r="Q14" s="2"/>
    </row>
    <row r="15" spans="1:17" x14ac:dyDescent="0.25">
      <c r="A15" s="8">
        <f t="shared" si="2"/>
        <v>3</v>
      </c>
      <c r="B15" s="9" t="s">
        <v>24</v>
      </c>
      <c r="C15" s="37">
        <v>0</v>
      </c>
      <c r="D15" s="10">
        <v>208</v>
      </c>
      <c r="E15" s="11">
        <f t="shared" si="0"/>
        <v>208</v>
      </c>
      <c r="F15" s="8">
        <f t="shared" si="3"/>
        <v>51</v>
      </c>
      <c r="G15" s="12" t="s">
        <v>25</v>
      </c>
      <c r="H15" s="37">
        <v>0</v>
      </c>
      <c r="I15" s="10">
        <v>208</v>
      </c>
      <c r="J15" s="8">
        <f t="shared" si="1"/>
        <v>208</v>
      </c>
      <c r="K15" s="2"/>
      <c r="L15" s="2" t="s">
        <v>28</v>
      </c>
      <c r="M15" s="7">
        <f>AVERAGE(C17:C20)</f>
        <v>0</v>
      </c>
      <c r="N15" s="7">
        <f>AVERAGE(D17:D20)</f>
        <v>208</v>
      </c>
      <c r="O15" s="2"/>
      <c r="P15" s="2"/>
      <c r="Q15" s="2"/>
    </row>
    <row r="16" spans="1:17" x14ac:dyDescent="0.25">
      <c r="A16" s="8">
        <f t="shared" si="2"/>
        <v>4</v>
      </c>
      <c r="B16" s="9" t="s">
        <v>26</v>
      </c>
      <c r="C16" s="37">
        <v>0</v>
      </c>
      <c r="D16" s="10">
        <v>208</v>
      </c>
      <c r="E16" s="11">
        <f t="shared" si="0"/>
        <v>208</v>
      </c>
      <c r="F16" s="8">
        <f t="shared" si="3"/>
        <v>52</v>
      </c>
      <c r="G16" s="12" t="s">
        <v>27</v>
      </c>
      <c r="H16" s="37">
        <v>0</v>
      </c>
      <c r="I16" s="10">
        <v>208</v>
      </c>
      <c r="J16" s="8">
        <f t="shared" si="1"/>
        <v>208</v>
      </c>
      <c r="K16" s="2"/>
      <c r="L16" s="2" t="s">
        <v>36</v>
      </c>
      <c r="M16" s="7">
        <f>AVERAGE(C21:C24)</f>
        <v>0</v>
      </c>
      <c r="N16" s="7">
        <f>AVERAGE(D21:D24)</f>
        <v>208</v>
      </c>
      <c r="O16" s="2"/>
      <c r="P16" s="2"/>
      <c r="Q16" s="2"/>
    </row>
    <row r="17" spans="1:17" x14ac:dyDescent="0.25">
      <c r="A17" s="8">
        <f t="shared" si="2"/>
        <v>5</v>
      </c>
      <c r="B17" s="9" t="s">
        <v>28</v>
      </c>
      <c r="C17" s="37">
        <v>0</v>
      </c>
      <c r="D17" s="10">
        <v>208</v>
      </c>
      <c r="E17" s="11">
        <f t="shared" si="0"/>
        <v>208</v>
      </c>
      <c r="F17" s="8">
        <f t="shared" si="3"/>
        <v>53</v>
      </c>
      <c r="G17" s="12" t="s">
        <v>29</v>
      </c>
      <c r="H17" s="37">
        <v>0</v>
      </c>
      <c r="I17" s="10">
        <v>208</v>
      </c>
      <c r="J17" s="8">
        <f t="shared" si="1"/>
        <v>208</v>
      </c>
      <c r="K17" s="2"/>
      <c r="L17" s="2" t="s">
        <v>44</v>
      </c>
      <c r="M17" s="7">
        <f>AVERAGE(C25:C28)</f>
        <v>0</v>
      </c>
      <c r="N17" s="7">
        <f>AVERAGE(D25:D28)</f>
        <v>208</v>
      </c>
      <c r="O17" s="2"/>
      <c r="P17" s="2"/>
      <c r="Q17" s="2"/>
    </row>
    <row r="18" spans="1:17" x14ac:dyDescent="0.25">
      <c r="A18" s="8">
        <f t="shared" si="2"/>
        <v>6</v>
      </c>
      <c r="B18" s="9" t="s">
        <v>30</v>
      </c>
      <c r="C18" s="37">
        <v>0</v>
      </c>
      <c r="D18" s="10">
        <v>208</v>
      </c>
      <c r="E18" s="11">
        <f t="shared" si="0"/>
        <v>208</v>
      </c>
      <c r="F18" s="8">
        <f t="shared" si="3"/>
        <v>54</v>
      </c>
      <c r="G18" s="12" t="s">
        <v>31</v>
      </c>
      <c r="H18" s="37">
        <v>0</v>
      </c>
      <c r="I18" s="10">
        <v>208</v>
      </c>
      <c r="J18" s="8">
        <f t="shared" si="1"/>
        <v>208</v>
      </c>
      <c r="K18" s="2"/>
      <c r="L18" s="2" t="s">
        <v>52</v>
      </c>
      <c r="M18" s="7">
        <f>AVERAGE(C29:C32)</f>
        <v>0</v>
      </c>
      <c r="N18" s="7">
        <f>AVERAGE(D29:D32)</f>
        <v>208</v>
      </c>
      <c r="O18" s="2"/>
      <c r="P18" s="2"/>
      <c r="Q18" s="2"/>
    </row>
    <row r="19" spans="1:17" x14ac:dyDescent="0.25">
      <c r="A19" s="8">
        <f t="shared" si="2"/>
        <v>7</v>
      </c>
      <c r="B19" s="9" t="s">
        <v>32</v>
      </c>
      <c r="C19" s="37">
        <v>0</v>
      </c>
      <c r="D19" s="10">
        <v>208</v>
      </c>
      <c r="E19" s="11">
        <f t="shared" si="0"/>
        <v>208</v>
      </c>
      <c r="F19" s="8">
        <f t="shared" si="3"/>
        <v>55</v>
      </c>
      <c r="G19" s="12" t="s">
        <v>33</v>
      </c>
      <c r="H19" s="37">
        <v>0</v>
      </c>
      <c r="I19" s="10">
        <v>208</v>
      </c>
      <c r="J19" s="8">
        <f t="shared" si="1"/>
        <v>208</v>
      </c>
      <c r="K19" s="2"/>
      <c r="L19" s="2" t="s">
        <v>60</v>
      </c>
      <c r="M19" s="7">
        <f>AVERAGE(C33:C36)</f>
        <v>0</v>
      </c>
      <c r="N19" s="7">
        <f>AVERAGE(D33:D36)</f>
        <v>208</v>
      </c>
      <c r="O19" s="2"/>
      <c r="P19" s="2"/>
      <c r="Q19" s="2"/>
    </row>
    <row r="20" spans="1:17" x14ac:dyDescent="0.25">
      <c r="A20" s="8">
        <f t="shared" si="2"/>
        <v>8</v>
      </c>
      <c r="B20" s="9" t="s">
        <v>34</v>
      </c>
      <c r="C20" s="37">
        <v>0</v>
      </c>
      <c r="D20" s="10">
        <v>208</v>
      </c>
      <c r="E20" s="11">
        <f t="shared" si="0"/>
        <v>208</v>
      </c>
      <c r="F20" s="8">
        <f t="shared" si="3"/>
        <v>56</v>
      </c>
      <c r="G20" s="12" t="s">
        <v>35</v>
      </c>
      <c r="H20" s="37">
        <v>0</v>
      </c>
      <c r="I20" s="10">
        <v>208</v>
      </c>
      <c r="J20" s="8">
        <f t="shared" si="1"/>
        <v>208</v>
      </c>
      <c r="K20" s="2"/>
      <c r="L20" s="2" t="s">
        <v>68</v>
      </c>
      <c r="M20" s="7">
        <f>AVERAGE(C37:C40)</f>
        <v>0</v>
      </c>
      <c r="N20" s="7">
        <f>AVERAGE(D37:D40)</f>
        <v>208</v>
      </c>
      <c r="O20" s="2"/>
      <c r="P20" s="2"/>
      <c r="Q20" s="2"/>
    </row>
    <row r="21" spans="1:17" ht="15.75" customHeight="1" x14ac:dyDescent="0.25">
      <c r="A21" s="8">
        <f t="shared" si="2"/>
        <v>9</v>
      </c>
      <c r="B21" s="9" t="s">
        <v>36</v>
      </c>
      <c r="C21" s="37">
        <v>0</v>
      </c>
      <c r="D21" s="10">
        <v>208</v>
      </c>
      <c r="E21" s="11">
        <f t="shared" si="0"/>
        <v>208</v>
      </c>
      <c r="F21" s="8">
        <f t="shared" si="3"/>
        <v>57</v>
      </c>
      <c r="G21" s="12" t="s">
        <v>37</v>
      </c>
      <c r="H21" s="37">
        <v>0</v>
      </c>
      <c r="I21" s="10">
        <v>208</v>
      </c>
      <c r="J21" s="8">
        <f t="shared" si="1"/>
        <v>208</v>
      </c>
      <c r="K21" s="2"/>
      <c r="L21" s="2" t="s">
        <v>76</v>
      </c>
      <c r="M21" s="7">
        <f>AVERAGE(C41:C44)</f>
        <v>0</v>
      </c>
      <c r="N21" s="7">
        <f>AVERAGE(D41:D44)</f>
        <v>208</v>
      </c>
      <c r="O21" s="2"/>
      <c r="P21" s="2"/>
      <c r="Q21" s="2"/>
    </row>
    <row r="22" spans="1:17" ht="15.75" customHeight="1" x14ac:dyDescent="0.25">
      <c r="A22" s="8">
        <f t="shared" si="2"/>
        <v>10</v>
      </c>
      <c r="B22" s="9" t="s">
        <v>38</v>
      </c>
      <c r="C22" s="37">
        <v>0</v>
      </c>
      <c r="D22" s="10">
        <v>208</v>
      </c>
      <c r="E22" s="11">
        <f t="shared" si="0"/>
        <v>208</v>
      </c>
      <c r="F22" s="8">
        <f t="shared" si="3"/>
        <v>58</v>
      </c>
      <c r="G22" s="12" t="s">
        <v>39</v>
      </c>
      <c r="H22" s="37">
        <v>0</v>
      </c>
      <c r="I22" s="10">
        <v>208</v>
      </c>
      <c r="J22" s="8">
        <f t="shared" si="1"/>
        <v>208</v>
      </c>
      <c r="K22" s="2"/>
      <c r="L22" s="2" t="s">
        <v>84</v>
      </c>
      <c r="M22" s="7">
        <f>AVERAGE(C45:C48)</f>
        <v>0</v>
      </c>
      <c r="N22" s="7">
        <f>AVERAGE(D45:D48)</f>
        <v>208</v>
      </c>
      <c r="O22" s="2"/>
      <c r="P22" s="2"/>
      <c r="Q22" s="2"/>
    </row>
    <row r="23" spans="1:17" ht="15.75" customHeight="1" x14ac:dyDescent="0.25">
      <c r="A23" s="8">
        <f t="shared" si="2"/>
        <v>11</v>
      </c>
      <c r="B23" s="9" t="s">
        <v>40</v>
      </c>
      <c r="C23" s="37">
        <v>0</v>
      </c>
      <c r="D23" s="10">
        <v>208</v>
      </c>
      <c r="E23" s="11">
        <f t="shared" si="0"/>
        <v>208</v>
      </c>
      <c r="F23" s="8">
        <f t="shared" si="3"/>
        <v>59</v>
      </c>
      <c r="G23" s="12" t="s">
        <v>41</v>
      </c>
      <c r="H23" s="37">
        <v>0</v>
      </c>
      <c r="I23" s="10">
        <v>208</v>
      </c>
      <c r="J23" s="8">
        <f t="shared" si="1"/>
        <v>208</v>
      </c>
      <c r="K23" s="2"/>
      <c r="L23" s="2" t="s">
        <v>92</v>
      </c>
      <c r="M23" s="7">
        <f>AVERAGE(C49:C52)</f>
        <v>0</v>
      </c>
      <c r="N23" s="7">
        <f>AVERAGE(D49:D52)</f>
        <v>208</v>
      </c>
      <c r="O23" s="2"/>
      <c r="P23" s="2"/>
      <c r="Q23" s="2"/>
    </row>
    <row r="24" spans="1:17" ht="15.75" customHeight="1" x14ac:dyDescent="0.25">
      <c r="A24" s="8">
        <f t="shared" si="2"/>
        <v>12</v>
      </c>
      <c r="B24" s="9" t="s">
        <v>42</v>
      </c>
      <c r="C24" s="37">
        <v>0</v>
      </c>
      <c r="D24" s="10">
        <v>208</v>
      </c>
      <c r="E24" s="11">
        <f t="shared" si="0"/>
        <v>208</v>
      </c>
      <c r="F24" s="8">
        <f t="shared" si="3"/>
        <v>60</v>
      </c>
      <c r="G24" s="12" t="s">
        <v>43</v>
      </c>
      <c r="H24" s="37">
        <v>0</v>
      </c>
      <c r="I24" s="10">
        <v>208</v>
      </c>
      <c r="J24" s="8">
        <f t="shared" si="1"/>
        <v>208</v>
      </c>
      <c r="K24" s="2"/>
      <c r="L24" s="13" t="s">
        <v>100</v>
      </c>
      <c r="M24" s="7">
        <f>AVERAGE(C53:C56)</f>
        <v>0</v>
      </c>
      <c r="N24" s="7">
        <f>AVERAGE(D53:D56)</f>
        <v>208</v>
      </c>
      <c r="O24" s="2"/>
      <c r="P24" s="2"/>
      <c r="Q24" s="2"/>
    </row>
    <row r="25" spans="1:17" ht="15.75" customHeight="1" x14ac:dyDescent="0.25">
      <c r="A25" s="8">
        <f t="shared" si="2"/>
        <v>13</v>
      </c>
      <c r="B25" s="9" t="s">
        <v>44</v>
      </c>
      <c r="C25" s="37">
        <v>0</v>
      </c>
      <c r="D25" s="10">
        <v>208</v>
      </c>
      <c r="E25" s="11">
        <f t="shared" si="0"/>
        <v>208</v>
      </c>
      <c r="F25" s="8">
        <f t="shared" si="3"/>
        <v>61</v>
      </c>
      <c r="G25" s="12" t="s">
        <v>45</v>
      </c>
      <c r="H25" s="37">
        <v>0</v>
      </c>
      <c r="I25" s="10">
        <v>208</v>
      </c>
      <c r="J25" s="8">
        <f t="shared" si="1"/>
        <v>208</v>
      </c>
      <c r="K25" s="2"/>
      <c r="L25" s="16" t="s">
        <v>108</v>
      </c>
      <c r="M25" s="7">
        <f>AVERAGE(C57:C60)</f>
        <v>0</v>
      </c>
      <c r="N25" s="7">
        <f>AVERAGE(D57:D60)</f>
        <v>208</v>
      </c>
      <c r="O25" s="2"/>
      <c r="P25" s="2"/>
      <c r="Q25" s="2"/>
    </row>
    <row r="26" spans="1:17" ht="15.75" customHeight="1" x14ac:dyDescent="0.25">
      <c r="A26" s="8">
        <f t="shared" si="2"/>
        <v>14</v>
      </c>
      <c r="B26" s="9" t="s">
        <v>46</v>
      </c>
      <c r="C26" s="37">
        <v>0</v>
      </c>
      <c r="D26" s="10">
        <v>208</v>
      </c>
      <c r="E26" s="11">
        <f t="shared" si="0"/>
        <v>208</v>
      </c>
      <c r="F26" s="8">
        <f t="shared" si="3"/>
        <v>62</v>
      </c>
      <c r="G26" s="12" t="s">
        <v>47</v>
      </c>
      <c r="H26" s="37">
        <v>0</v>
      </c>
      <c r="I26" s="10">
        <v>208</v>
      </c>
      <c r="J26" s="8">
        <f t="shared" si="1"/>
        <v>208</v>
      </c>
      <c r="K26" s="2"/>
      <c r="L26" s="16" t="s">
        <v>21</v>
      </c>
      <c r="M26" s="7">
        <f>AVERAGE(H13:H16)</f>
        <v>0</v>
      </c>
      <c r="N26" s="7">
        <f>AVERAGE(I13:I16)</f>
        <v>208</v>
      </c>
      <c r="O26" s="2"/>
      <c r="P26" s="2"/>
      <c r="Q26" s="2"/>
    </row>
    <row r="27" spans="1:17" ht="15.75" customHeight="1" x14ac:dyDescent="0.25">
      <c r="A27" s="8">
        <f t="shared" si="2"/>
        <v>15</v>
      </c>
      <c r="B27" s="9" t="s">
        <v>48</v>
      </c>
      <c r="C27" s="37">
        <v>0</v>
      </c>
      <c r="D27" s="10">
        <v>208</v>
      </c>
      <c r="E27" s="11">
        <f t="shared" si="0"/>
        <v>208</v>
      </c>
      <c r="F27" s="8">
        <f t="shared" si="3"/>
        <v>63</v>
      </c>
      <c r="G27" s="12" t="s">
        <v>49</v>
      </c>
      <c r="H27" s="37">
        <v>0</v>
      </c>
      <c r="I27" s="10">
        <v>208</v>
      </c>
      <c r="J27" s="8">
        <f t="shared" si="1"/>
        <v>208</v>
      </c>
      <c r="K27" s="2"/>
      <c r="L27" s="24" t="s">
        <v>29</v>
      </c>
      <c r="M27" s="7">
        <f>AVERAGE(H17:H20)</f>
        <v>0</v>
      </c>
      <c r="N27" s="7">
        <f>AVERAGE(I17:I20)</f>
        <v>208</v>
      </c>
      <c r="O27" s="2"/>
      <c r="P27" s="2"/>
      <c r="Q27" s="2"/>
    </row>
    <row r="28" spans="1:17" ht="15.75" customHeight="1" x14ac:dyDescent="0.25">
      <c r="A28" s="8">
        <f t="shared" si="2"/>
        <v>16</v>
      </c>
      <c r="B28" s="9" t="s">
        <v>50</v>
      </c>
      <c r="C28" s="37">
        <v>0</v>
      </c>
      <c r="D28" s="10">
        <v>208</v>
      </c>
      <c r="E28" s="11">
        <f t="shared" si="0"/>
        <v>208</v>
      </c>
      <c r="F28" s="8">
        <f t="shared" si="3"/>
        <v>64</v>
      </c>
      <c r="G28" s="12" t="s">
        <v>51</v>
      </c>
      <c r="H28" s="37">
        <v>0</v>
      </c>
      <c r="I28" s="10">
        <v>208</v>
      </c>
      <c r="J28" s="8">
        <f t="shared" si="1"/>
        <v>208</v>
      </c>
      <c r="K28" s="2"/>
      <c r="L28" s="2" t="s">
        <v>37</v>
      </c>
      <c r="M28" s="7">
        <f>AVERAGE(H21:H24)</f>
        <v>0</v>
      </c>
      <c r="N28" s="7">
        <f>AVERAGE(I21:I24)</f>
        <v>208</v>
      </c>
      <c r="O28" s="2"/>
      <c r="P28" s="2"/>
      <c r="Q28" s="2"/>
    </row>
    <row r="29" spans="1:17" ht="15.75" customHeight="1" x14ac:dyDescent="0.25">
      <c r="A29" s="8">
        <f t="shared" si="2"/>
        <v>17</v>
      </c>
      <c r="B29" s="9" t="s">
        <v>52</v>
      </c>
      <c r="C29" s="37">
        <v>0</v>
      </c>
      <c r="D29" s="10">
        <v>208</v>
      </c>
      <c r="E29" s="11">
        <f t="shared" si="0"/>
        <v>208</v>
      </c>
      <c r="F29" s="8">
        <f t="shared" si="3"/>
        <v>65</v>
      </c>
      <c r="G29" s="12" t="s">
        <v>53</v>
      </c>
      <c r="H29" s="37">
        <v>0</v>
      </c>
      <c r="I29" s="10">
        <v>208</v>
      </c>
      <c r="J29" s="8">
        <f t="shared" si="1"/>
        <v>208</v>
      </c>
      <c r="K29" s="2"/>
      <c r="L29" s="2" t="s">
        <v>45</v>
      </c>
      <c r="M29" s="7">
        <f>AVERAGE(H25:H28)</f>
        <v>0</v>
      </c>
      <c r="N29" s="7">
        <f>AVERAGE(I25:I28)</f>
        <v>208</v>
      </c>
      <c r="O29" s="2"/>
      <c r="P29" s="2"/>
      <c r="Q29" s="2"/>
    </row>
    <row r="30" spans="1:17" ht="15.75" customHeight="1" x14ac:dyDescent="0.25">
      <c r="A30" s="8">
        <f t="shared" si="2"/>
        <v>18</v>
      </c>
      <c r="B30" s="9" t="s">
        <v>54</v>
      </c>
      <c r="C30" s="37">
        <v>0</v>
      </c>
      <c r="D30" s="10">
        <v>208</v>
      </c>
      <c r="E30" s="11">
        <f t="shared" si="0"/>
        <v>208</v>
      </c>
      <c r="F30" s="8">
        <f t="shared" si="3"/>
        <v>66</v>
      </c>
      <c r="G30" s="12" t="s">
        <v>55</v>
      </c>
      <c r="H30" s="37">
        <v>0</v>
      </c>
      <c r="I30" s="10">
        <v>208</v>
      </c>
      <c r="J30" s="8">
        <f t="shared" si="1"/>
        <v>208</v>
      </c>
      <c r="K30" s="2"/>
      <c r="L30" s="2" t="s">
        <v>53</v>
      </c>
      <c r="M30" s="7">
        <f>AVERAGE(H29:H32)</f>
        <v>0</v>
      </c>
      <c r="N30" s="7">
        <f>AVERAGE(I29:I32)</f>
        <v>208</v>
      </c>
      <c r="O30" s="2"/>
      <c r="P30" s="2"/>
      <c r="Q30" s="2"/>
    </row>
    <row r="31" spans="1:17" ht="15.75" customHeight="1" x14ac:dyDescent="0.25">
      <c r="A31" s="8">
        <f t="shared" si="2"/>
        <v>19</v>
      </c>
      <c r="B31" s="9" t="s">
        <v>56</v>
      </c>
      <c r="C31" s="37">
        <v>0</v>
      </c>
      <c r="D31" s="10">
        <v>208</v>
      </c>
      <c r="E31" s="11">
        <f t="shared" si="0"/>
        <v>208</v>
      </c>
      <c r="F31" s="8">
        <f t="shared" si="3"/>
        <v>67</v>
      </c>
      <c r="G31" s="12" t="s">
        <v>57</v>
      </c>
      <c r="H31" s="37">
        <v>0</v>
      </c>
      <c r="I31" s="10">
        <v>208</v>
      </c>
      <c r="J31" s="8">
        <f t="shared" si="1"/>
        <v>208</v>
      </c>
      <c r="K31" s="2"/>
      <c r="L31" s="2" t="s">
        <v>61</v>
      </c>
      <c r="M31" s="7">
        <f>AVERAGE(H33:H36)</f>
        <v>0</v>
      </c>
      <c r="N31" s="7">
        <f>AVERAGE(I33:I36)</f>
        <v>208</v>
      </c>
      <c r="O31" s="2"/>
      <c r="P31" s="2"/>
      <c r="Q31" s="2"/>
    </row>
    <row r="32" spans="1:17" ht="15.75" customHeight="1" x14ac:dyDescent="0.25">
      <c r="A32" s="8">
        <f t="shared" si="2"/>
        <v>20</v>
      </c>
      <c r="B32" s="9" t="s">
        <v>58</v>
      </c>
      <c r="C32" s="37">
        <v>0</v>
      </c>
      <c r="D32" s="10">
        <v>208</v>
      </c>
      <c r="E32" s="11">
        <f t="shared" si="0"/>
        <v>208</v>
      </c>
      <c r="F32" s="8">
        <f t="shared" si="3"/>
        <v>68</v>
      </c>
      <c r="G32" s="12" t="s">
        <v>59</v>
      </c>
      <c r="H32" s="37">
        <v>0</v>
      </c>
      <c r="I32" s="10">
        <v>208</v>
      </c>
      <c r="J32" s="8">
        <f t="shared" si="1"/>
        <v>208</v>
      </c>
      <c r="K32" s="2"/>
      <c r="L32" s="2" t="s">
        <v>69</v>
      </c>
      <c r="M32" s="7">
        <f>AVERAGE(H37:H40)</f>
        <v>0</v>
      </c>
      <c r="N32" s="7">
        <f>AVERAGE(I37:I40)</f>
        <v>208</v>
      </c>
      <c r="O32" s="2"/>
      <c r="P32" s="2"/>
      <c r="Q32" s="2"/>
    </row>
    <row r="33" spans="1:17" ht="15.75" customHeight="1" x14ac:dyDescent="0.25">
      <c r="A33" s="8">
        <f t="shared" si="2"/>
        <v>21</v>
      </c>
      <c r="B33" s="9" t="s">
        <v>60</v>
      </c>
      <c r="C33" s="37">
        <v>0</v>
      </c>
      <c r="D33" s="10">
        <v>208</v>
      </c>
      <c r="E33" s="11">
        <f t="shared" si="0"/>
        <v>208</v>
      </c>
      <c r="F33" s="8">
        <f t="shared" si="3"/>
        <v>69</v>
      </c>
      <c r="G33" s="12" t="s">
        <v>61</v>
      </c>
      <c r="H33" s="37">
        <v>0</v>
      </c>
      <c r="I33" s="10">
        <v>208</v>
      </c>
      <c r="J33" s="8">
        <f t="shared" si="1"/>
        <v>208</v>
      </c>
      <c r="K33" s="2"/>
      <c r="L33" s="2" t="s">
        <v>77</v>
      </c>
      <c r="M33" s="7">
        <f>AVERAGE(H41:H44)</f>
        <v>0</v>
      </c>
      <c r="N33" s="7">
        <f>AVERAGE(I41:I44)</f>
        <v>208</v>
      </c>
      <c r="O33" s="2"/>
      <c r="P33" s="2"/>
      <c r="Q33" s="2"/>
    </row>
    <row r="34" spans="1:17" ht="15.75" customHeight="1" x14ac:dyDescent="0.25">
      <c r="A34" s="8">
        <f t="shared" si="2"/>
        <v>22</v>
      </c>
      <c r="B34" s="9" t="s">
        <v>62</v>
      </c>
      <c r="C34" s="37">
        <v>0</v>
      </c>
      <c r="D34" s="10">
        <v>208</v>
      </c>
      <c r="E34" s="11">
        <f t="shared" si="0"/>
        <v>208</v>
      </c>
      <c r="F34" s="8">
        <f t="shared" si="3"/>
        <v>70</v>
      </c>
      <c r="G34" s="12" t="s">
        <v>63</v>
      </c>
      <c r="H34" s="37">
        <v>0</v>
      </c>
      <c r="I34" s="10">
        <v>208</v>
      </c>
      <c r="J34" s="8">
        <f t="shared" si="1"/>
        <v>208</v>
      </c>
      <c r="K34" s="2"/>
      <c r="L34" s="2" t="s">
        <v>85</v>
      </c>
      <c r="M34" s="7">
        <f>AVERAGE(H45:H48)</f>
        <v>0</v>
      </c>
      <c r="N34" s="7">
        <f>AVERAGE(I45:I48)</f>
        <v>208</v>
      </c>
      <c r="O34" s="2"/>
      <c r="P34" s="2"/>
      <c r="Q34" s="2"/>
    </row>
    <row r="35" spans="1:17" ht="15.75" customHeight="1" x14ac:dyDescent="0.25">
      <c r="A35" s="8">
        <f t="shared" si="2"/>
        <v>23</v>
      </c>
      <c r="B35" s="9" t="s">
        <v>64</v>
      </c>
      <c r="C35" s="37">
        <v>0</v>
      </c>
      <c r="D35" s="10">
        <v>208</v>
      </c>
      <c r="E35" s="11">
        <f t="shared" si="0"/>
        <v>208</v>
      </c>
      <c r="F35" s="8">
        <f t="shared" si="3"/>
        <v>71</v>
      </c>
      <c r="G35" s="12" t="s">
        <v>65</v>
      </c>
      <c r="H35" s="37">
        <v>0</v>
      </c>
      <c r="I35" s="10">
        <v>208</v>
      </c>
      <c r="J35" s="8">
        <f t="shared" si="1"/>
        <v>208</v>
      </c>
      <c r="K35" s="2"/>
      <c r="L35" s="2" t="s">
        <v>93</v>
      </c>
      <c r="M35" s="7">
        <f>AVERAGE(H49:H52)</f>
        <v>0</v>
      </c>
      <c r="N35" s="7">
        <f>AVERAGE(I49:I52)</f>
        <v>208</v>
      </c>
      <c r="O35" s="2"/>
      <c r="P35" s="2"/>
      <c r="Q35" s="2"/>
    </row>
    <row r="36" spans="1:17" ht="15.75" customHeight="1" x14ac:dyDescent="0.25">
      <c r="A36" s="8">
        <f t="shared" si="2"/>
        <v>24</v>
      </c>
      <c r="B36" s="9" t="s">
        <v>66</v>
      </c>
      <c r="C36" s="37">
        <v>0</v>
      </c>
      <c r="D36" s="10">
        <v>208</v>
      </c>
      <c r="E36" s="11">
        <f t="shared" si="0"/>
        <v>208</v>
      </c>
      <c r="F36" s="8">
        <f t="shared" si="3"/>
        <v>72</v>
      </c>
      <c r="G36" s="12" t="s">
        <v>67</v>
      </c>
      <c r="H36" s="37">
        <v>0</v>
      </c>
      <c r="I36" s="10">
        <v>208</v>
      </c>
      <c r="J36" s="8">
        <f t="shared" si="1"/>
        <v>208</v>
      </c>
      <c r="K36" s="2"/>
      <c r="L36" s="101" t="s">
        <v>101</v>
      </c>
      <c r="M36" s="7">
        <f>AVERAGE(H53:H56)</f>
        <v>0</v>
      </c>
      <c r="N36" s="7">
        <f>AVERAGE(I53:I56)</f>
        <v>208</v>
      </c>
      <c r="O36" s="2"/>
      <c r="P36" s="2"/>
      <c r="Q36" s="2"/>
    </row>
    <row r="37" spans="1:17" ht="15.75" customHeight="1" x14ac:dyDescent="0.25">
      <c r="A37" s="8">
        <v>25</v>
      </c>
      <c r="B37" s="9" t="s">
        <v>68</v>
      </c>
      <c r="C37" s="37">
        <v>0</v>
      </c>
      <c r="D37" s="10">
        <v>208</v>
      </c>
      <c r="E37" s="11">
        <f t="shared" si="0"/>
        <v>208</v>
      </c>
      <c r="F37" s="8">
        <v>73</v>
      </c>
      <c r="G37" s="12" t="s">
        <v>69</v>
      </c>
      <c r="H37" s="37">
        <v>0</v>
      </c>
      <c r="I37" s="10">
        <v>208</v>
      </c>
      <c r="J37" s="8">
        <f t="shared" si="1"/>
        <v>208</v>
      </c>
      <c r="K37" s="2"/>
      <c r="L37" s="101" t="s">
        <v>109</v>
      </c>
      <c r="M37" s="7">
        <f>AVERAGE(H57:H60)</f>
        <v>0</v>
      </c>
      <c r="N37" s="7">
        <f>AVERAGE(I57:I60)</f>
        <v>208</v>
      </c>
      <c r="O37" s="2"/>
      <c r="P37" s="2"/>
      <c r="Q37" s="2"/>
    </row>
    <row r="38" spans="1:17" ht="15.75" customHeight="1" x14ac:dyDescent="0.25">
      <c r="A38" s="8">
        <f t="shared" ref="A38:A60" si="4">A37+1</f>
        <v>26</v>
      </c>
      <c r="B38" s="9" t="s">
        <v>70</v>
      </c>
      <c r="C38" s="37">
        <v>0</v>
      </c>
      <c r="D38" s="10">
        <v>208</v>
      </c>
      <c r="E38" s="8">
        <f t="shared" si="0"/>
        <v>208</v>
      </c>
      <c r="F38" s="8">
        <f t="shared" ref="F38:F60" si="5">F37+1</f>
        <v>74</v>
      </c>
      <c r="G38" s="12" t="s">
        <v>71</v>
      </c>
      <c r="H38" s="37">
        <v>0</v>
      </c>
      <c r="I38" s="10">
        <v>208</v>
      </c>
      <c r="J38" s="8">
        <f t="shared" si="1"/>
        <v>208</v>
      </c>
      <c r="K38" s="2"/>
      <c r="L38" s="101" t="s">
        <v>302</v>
      </c>
      <c r="M38" s="101">
        <f>AVERAGE(M14:M37)</f>
        <v>0</v>
      </c>
      <c r="N38" s="101">
        <f>AVERAGE(N14:N37)</f>
        <v>208</v>
      </c>
      <c r="O38" s="2"/>
      <c r="P38" s="2"/>
      <c r="Q38" s="2"/>
    </row>
    <row r="39" spans="1:17" ht="15.75" customHeight="1" x14ac:dyDescent="0.25">
      <c r="A39" s="8">
        <f t="shared" si="4"/>
        <v>27</v>
      </c>
      <c r="B39" s="9" t="s">
        <v>72</v>
      </c>
      <c r="C39" s="37">
        <v>0</v>
      </c>
      <c r="D39" s="10">
        <v>208</v>
      </c>
      <c r="E39" s="8">
        <f t="shared" si="0"/>
        <v>208</v>
      </c>
      <c r="F39" s="8">
        <f t="shared" si="5"/>
        <v>75</v>
      </c>
      <c r="G39" s="12" t="s">
        <v>73</v>
      </c>
      <c r="H39" s="37">
        <v>0</v>
      </c>
      <c r="I39" s="10">
        <v>208</v>
      </c>
      <c r="J39" s="8">
        <f t="shared" si="1"/>
        <v>208</v>
      </c>
      <c r="K39" s="2"/>
      <c r="L39" s="2"/>
      <c r="M39" s="2"/>
      <c r="N39" s="2"/>
      <c r="O39" s="2"/>
      <c r="P39" s="2"/>
      <c r="Q39" s="2"/>
    </row>
    <row r="40" spans="1:17" ht="15.75" customHeight="1" x14ac:dyDescent="0.25">
      <c r="A40" s="8">
        <f t="shared" si="4"/>
        <v>28</v>
      </c>
      <c r="B40" s="9" t="s">
        <v>74</v>
      </c>
      <c r="C40" s="37">
        <v>0</v>
      </c>
      <c r="D40" s="10">
        <v>208</v>
      </c>
      <c r="E40" s="8">
        <f t="shared" si="0"/>
        <v>208</v>
      </c>
      <c r="F40" s="8">
        <f t="shared" si="5"/>
        <v>76</v>
      </c>
      <c r="G40" s="12" t="s">
        <v>75</v>
      </c>
      <c r="H40" s="37">
        <v>0</v>
      </c>
      <c r="I40" s="10">
        <v>208</v>
      </c>
      <c r="J40" s="8">
        <f t="shared" si="1"/>
        <v>208</v>
      </c>
      <c r="K40" s="2"/>
      <c r="L40" s="2"/>
      <c r="M40" s="2"/>
      <c r="N40" s="2"/>
      <c r="O40" s="2"/>
      <c r="P40" s="2"/>
      <c r="Q40" s="2"/>
    </row>
    <row r="41" spans="1:17" ht="15.75" customHeight="1" x14ac:dyDescent="0.25">
      <c r="A41" s="8">
        <f t="shared" si="4"/>
        <v>29</v>
      </c>
      <c r="B41" s="9" t="s">
        <v>76</v>
      </c>
      <c r="C41" s="37">
        <v>0</v>
      </c>
      <c r="D41" s="10">
        <v>208</v>
      </c>
      <c r="E41" s="8">
        <f t="shared" si="0"/>
        <v>208</v>
      </c>
      <c r="F41" s="8">
        <f t="shared" si="5"/>
        <v>77</v>
      </c>
      <c r="G41" s="12" t="s">
        <v>77</v>
      </c>
      <c r="H41" s="37">
        <v>0</v>
      </c>
      <c r="I41" s="10">
        <v>208</v>
      </c>
      <c r="J41" s="8">
        <f t="shared" si="1"/>
        <v>208</v>
      </c>
      <c r="K41" s="2"/>
      <c r="L41" s="2"/>
      <c r="M41" s="2"/>
      <c r="N41" s="2"/>
      <c r="O41" s="2"/>
      <c r="P41" s="2"/>
      <c r="Q41" s="2"/>
    </row>
    <row r="42" spans="1:17" ht="15.75" customHeight="1" x14ac:dyDescent="0.25">
      <c r="A42" s="8">
        <f t="shared" si="4"/>
        <v>30</v>
      </c>
      <c r="B42" s="9" t="s">
        <v>78</v>
      </c>
      <c r="C42" s="37">
        <v>0</v>
      </c>
      <c r="D42" s="10">
        <v>208</v>
      </c>
      <c r="E42" s="8">
        <f t="shared" si="0"/>
        <v>208</v>
      </c>
      <c r="F42" s="8">
        <f t="shared" si="5"/>
        <v>78</v>
      </c>
      <c r="G42" s="12" t="s">
        <v>79</v>
      </c>
      <c r="H42" s="37">
        <v>0</v>
      </c>
      <c r="I42" s="10">
        <v>208</v>
      </c>
      <c r="J42" s="8">
        <f t="shared" si="1"/>
        <v>208</v>
      </c>
      <c r="K42" s="2"/>
      <c r="L42" s="2"/>
      <c r="M42" s="2"/>
      <c r="N42" s="2"/>
      <c r="O42" s="2"/>
      <c r="P42" s="2"/>
      <c r="Q42" s="2"/>
    </row>
    <row r="43" spans="1:17" ht="15.75" customHeight="1" x14ac:dyDescent="0.25">
      <c r="A43" s="8">
        <f t="shared" si="4"/>
        <v>31</v>
      </c>
      <c r="B43" s="9" t="s">
        <v>80</v>
      </c>
      <c r="C43" s="37">
        <v>0</v>
      </c>
      <c r="D43" s="10">
        <v>208</v>
      </c>
      <c r="E43" s="8">
        <f t="shared" si="0"/>
        <v>208</v>
      </c>
      <c r="F43" s="8">
        <f t="shared" si="5"/>
        <v>79</v>
      </c>
      <c r="G43" s="12" t="s">
        <v>81</v>
      </c>
      <c r="H43" s="37">
        <v>0</v>
      </c>
      <c r="I43" s="10">
        <v>208</v>
      </c>
      <c r="J43" s="8">
        <f t="shared" si="1"/>
        <v>208</v>
      </c>
      <c r="K43" s="2"/>
      <c r="L43" s="2"/>
      <c r="M43" s="2"/>
      <c r="N43" s="2"/>
      <c r="O43" s="2"/>
      <c r="P43" s="2"/>
      <c r="Q43" s="2"/>
    </row>
    <row r="44" spans="1:17" ht="15.75" customHeight="1" x14ac:dyDescent="0.25">
      <c r="A44" s="8">
        <f t="shared" si="4"/>
        <v>32</v>
      </c>
      <c r="B44" s="9" t="s">
        <v>82</v>
      </c>
      <c r="C44" s="37">
        <v>0</v>
      </c>
      <c r="D44" s="10">
        <v>208</v>
      </c>
      <c r="E44" s="8">
        <f t="shared" si="0"/>
        <v>208</v>
      </c>
      <c r="F44" s="8">
        <f t="shared" si="5"/>
        <v>80</v>
      </c>
      <c r="G44" s="12" t="s">
        <v>83</v>
      </c>
      <c r="H44" s="37">
        <v>0</v>
      </c>
      <c r="I44" s="10">
        <v>208</v>
      </c>
      <c r="J44" s="8">
        <f t="shared" si="1"/>
        <v>208</v>
      </c>
      <c r="K44" s="2"/>
      <c r="L44" s="2"/>
      <c r="M44" s="2"/>
      <c r="N44" s="2"/>
      <c r="O44" s="2"/>
      <c r="P44" s="2"/>
      <c r="Q44" s="2"/>
    </row>
    <row r="45" spans="1:17" ht="15.75" customHeight="1" x14ac:dyDescent="0.25">
      <c r="A45" s="8">
        <f t="shared" si="4"/>
        <v>33</v>
      </c>
      <c r="B45" s="9" t="s">
        <v>84</v>
      </c>
      <c r="C45" s="37">
        <v>0</v>
      </c>
      <c r="D45" s="10">
        <v>208</v>
      </c>
      <c r="E45" s="8">
        <f t="shared" si="0"/>
        <v>208</v>
      </c>
      <c r="F45" s="8">
        <f t="shared" si="5"/>
        <v>81</v>
      </c>
      <c r="G45" s="12" t="s">
        <v>85</v>
      </c>
      <c r="H45" s="37">
        <v>0</v>
      </c>
      <c r="I45" s="10">
        <v>208</v>
      </c>
      <c r="J45" s="8">
        <f t="shared" si="1"/>
        <v>208</v>
      </c>
      <c r="K45" s="2"/>
      <c r="L45" s="2"/>
      <c r="M45" s="2"/>
      <c r="N45" s="2"/>
      <c r="O45" s="2"/>
      <c r="P45" s="2"/>
      <c r="Q45" s="2"/>
    </row>
    <row r="46" spans="1:17" ht="15.75" customHeight="1" x14ac:dyDescent="0.25">
      <c r="A46" s="8">
        <f t="shared" si="4"/>
        <v>34</v>
      </c>
      <c r="B46" s="9" t="s">
        <v>86</v>
      </c>
      <c r="C46" s="37">
        <v>0</v>
      </c>
      <c r="D46" s="10">
        <v>208</v>
      </c>
      <c r="E46" s="8">
        <f t="shared" si="0"/>
        <v>208</v>
      </c>
      <c r="F46" s="8">
        <f t="shared" si="5"/>
        <v>82</v>
      </c>
      <c r="G46" s="12" t="s">
        <v>87</v>
      </c>
      <c r="H46" s="37">
        <v>0</v>
      </c>
      <c r="I46" s="10">
        <v>208</v>
      </c>
      <c r="J46" s="8">
        <f t="shared" si="1"/>
        <v>208</v>
      </c>
      <c r="K46" s="2"/>
      <c r="L46" s="2"/>
      <c r="M46" s="2"/>
      <c r="N46" s="2"/>
      <c r="O46" s="2"/>
      <c r="P46" s="2"/>
      <c r="Q46" s="2"/>
    </row>
    <row r="47" spans="1:17" ht="15.75" customHeight="1" x14ac:dyDescent="0.25">
      <c r="A47" s="8">
        <f t="shared" si="4"/>
        <v>35</v>
      </c>
      <c r="B47" s="9" t="s">
        <v>88</v>
      </c>
      <c r="C47" s="37">
        <v>0</v>
      </c>
      <c r="D47" s="10">
        <v>208</v>
      </c>
      <c r="E47" s="8">
        <f t="shared" si="0"/>
        <v>208</v>
      </c>
      <c r="F47" s="8">
        <f t="shared" si="5"/>
        <v>83</v>
      </c>
      <c r="G47" s="12" t="s">
        <v>89</v>
      </c>
      <c r="H47" s="37">
        <v>0</v>
      </c>
      <c r="I47" s="10">
        <v>208</v>
      </c>
      <c r="J47" s="8">
        <f t="shared" si="1"/>
        <v>208</v>
      </c>
      <c r="K47" s="2"/>
      <c r="L47" s="2"/>
      <c r="M47" s="2"/>
      <c r="N47" s="2"/>
      <c r="O47" s="2"/>
      <c r="P47" s="2"/>
      <c r="Q47" s="2"/>
    </row>
    <row r="48" spans="1:17" ht="15.75" customHeight="1" x14ac:dyDescent="0.25">
      <c r="A48" s="8">
        <f t="shared" si="4"/>
        <v>36</v>
      </c>
      <c r="B48" s="9" t="s">
        <v>90</v>
      </c>
      <c r="C48" s="37">
        <v>0</v>
      </c>
      <c r="D48" s="10">
        <v>208</v>
      </c>
      <c r="E48" s="8">
        <f t="shared" si="0"/>
        <v>208</v>
      </c>
      <c r="F48" s="8">
        <f t="shared" si="5"/>
        <v>84</v>
      </c>
      <c r="G48" s="12" t="s">
        <v>91</v>
      </c>
      <c r="H48" s="37">
        <v>0</v>
      </c>
      <c r="I48" s="10">
        <v>208</v>
      </c>
      <c r="J48" s="8">
        <f t="shared" si="1"/>
        <v>208</v>
      </c>
      <c r="K48" s="2"/>
      <c r="L48" s="2"/>
      <c r="M48" s="2"/>
      <c r="N48" s="2"/>
      <c r="O48" s="2"/>
      <c r="P48" s="2"/>
      <c r="Q48" s="2"/>
    </row>
    <row r="49" spans="1:17" ht="15.75" customHeight="1" x14ac:dyDescent="0.25">
      <c r="A49" s="8">
        <f t="shared" si="4"/>
        <v>37</v>
      </c>
      <c r="B49" s="9" t="s">
        <v>92</v>
      </c>
      <c r="C49" s="37">
        <v>0</v>
      </c>
      <c r="D49" s="10">
        <v>208</v>
      </c>
      <c r="E49" s="8">
        <f t="shared" si="0"/>
        <v>208</v>
      </c>
      <c r="F49" s="8">
        <f t="shared" si="5"/>
        <v>85</v>
      </c>
      <c r="G49" s="12" t="s">
        <v>93</v>
      </c>
      <c r="H49" s="37">
        <v>0</v>
      </c>
      <c r="I49" s="10">
        <v>208</v>
      </c>
      <c r="J49" s="8">
        <f t="shared" si="1"/>
        <v>208</v>
      </c>
      <c r="K49" s="2"/>
      <c r="L49" s="2"/>
      <c r="M49" s="2"/>
      <c r="N49" s="2"/>
      <c r="O49" s="2"/>
      <c r="P49" s="2"/>
      <c r="Q49" s="2"/>
    </row>
    <row r="50" spans="1:17" ht="15.75" customHeight="1" x14ac:dyDescent="0.25">
      <c r="A50" s="8">
        <f t="shared" si="4"/>
        <v>38</v>
      </c>
      <c r="B50" s="12" t="s">
        <v>94</v>
      </c>
      <c r="C50" s="37">
        <v>0</v>
      </c>
      <c r="D50" s="10">
        <v>208</v>
      </c>
      <c r="E50" s="8">
        <f t="shared" si="0"/>
        <v>208</v>
      </c>
      <c r="F50" s="8">
        <f t="shared" si="5"/>
        <v>86</v>
      </c>
      <c r="G50" s="12" t="s">
        <v>95</v>
      </c>
      <c r="H50" s="37">
        <v>0</v>
      </c>
      <c r="I50" s="10">
        <v>208</v>
      </c>
      <c r="J50" s="8">
        <f t="shared" si="1"/>
        <v>208</v>
      </c>
      <c r="K50" s="2"/>
      <c r="L50" s="2"/>
      <c r="M50" s="2"/>
      <c r="N50" s="2"/>
      <c r="O50" s="2"/>
      <c r="P50" s="2"/>
      <c r="Q50" s="2"/>
    </row>
    <row r="51" spans="1:17" ht="15.75" customHeight="1" x14ac:dyDescent="0.25">
      <c r="A51" s="8">
        <f t="shared" si="4"/>
        <v>39</v>
      </c>
      <c r="B51" s="12" t="s">
        <v>96</v>
      </c>
      <c r="C51" s="37">
        <v>0</v>
      </c>
      <c r="D51" s="10">
        <v>208</v>
      </c>
      <c r="E51" s="8">
        <f t="shared" si="0"/>
        <v>208</v>
      </c>
      <c r="F51" s="8">
        <f t="shared" si="5"/>
        <v>87</v>
      </c>
      <c r="G51" s="12" t="s">
        <v>97</v>
      </c>
      <c r="H51" s="37">
        <v>0</v>
      </c>
      <c r="I51" s="10">
        <v>208</v>
      </c>
      <c r="J51" s="8">
        <f t="shared" si="1"/>
        <v>208</v>
      </c>
      <c r="K51" s="2"/>
      <c r="L51" s="2"/>
      <c r="M51" s="2"/>
      <c r="N51" s="2"/>
      <c r="O51" s="2"/>
      <c r="P51" s="2"/>
      <c r="Q51" s="2"/>
    </row>
    <row r="52" spans="1:17" ht="15.75" customHeight="1" x14ac:dyDescent="0.25">
      <c r="A52" s="8">
        <f t="shared" si="4"/>
        <v>40</v>
      </c>
      <c r="B52" s="12" t="s">
        <v>98</v>
      </c>
      <c r="C52" s="37">
        <v>0</v>
      </c>
      <c r="D52" s="10">
        <v>208</v>
      </c>
      <c r="E52" s="8">
        <f t="shared" si="0"/>
        <v>208</v>
      </c>
      <c r="F52" s="8">
        <f t="shared" si="5"/>
        <v>88</v>
      </c>
      <c r="G52" s="12" t="s">
        <v>99</v>
      </c>
      <c r="H52" s="37">
        <v>0</v>
      </c>
      <c r="I52" s="10">
        <v>208</v>
      </c>
      <c r="J52" s="8">
        <f t="shared" si="1"/>
        <v>208</v>
      </c>
      <c r="K52" s="2"/>
      <c r="L52" s="2"/>
      <c r="M52" s="2"/>
      <c r="N52" s="2"/>
      <c r="O52" s="2"/>
      <c r="P52" s="2"/>
      <c r="Q52" s="2"/>
    </row>
    <row r="53" spans="1:17" ht="15.75" customHeight="1" x14ac:dyDescent="0.25">
      <c r="A53" s="8">
        <f t="shared" si="4"/>
        <v>41</v>
      </c>
      <c r="B53" s="12" t="s">
        <v>100</v>
      </c>
      <c r="C53" s="37">
        <v>0</v>
      </c>
      <c r="D53" s="10">
        <v>208</v>
      </c>
      <c r="E53" s="8">
        <f t="shared" si="0"/>
        <v>208</v>
      </c>
      <c r="F53" s="8">
        <f t="shared" si="5"/>
        <v>89</v>
      </c>
      <c r="G53" s="12" t="s">
        <v>101</v>
      </c>
      <c r="H53" s="37">
        <v>0</v>
      </c>
      <c r="I53" s="10">
        <v>208</v>
      </c>
      <c r="J53" s="8">
        <f t="shared" si="1"/>
        <v>208</v>
      </c>
      <c r="K53" s="2"/>
      <c r="L53" s="13"/>
      <c r="M53" s="13"/>
      <c r="N53" s="13"/>
      <c r="O53" s="2"/>
      <c r="P53" s="2"/>
      <c r="Q53" s="2"/>
    </row>
    <row r="54" spans="1:17" ht="15.75" customHeight="1" x14ac:dyDescent="0.25">
      <c r="A54" s="8">
        <f t="shared" si="4"/>
        <v>42</v>
      </c>
      <c r="B54" s="12" t="s">
        <v>102</v>
      </c>
      <c r="C54" s="37">
        <v>0</v>
      </c>
      <c r="D54" s="10">
        <v>208</v>
      </c>
      <c r="E54" s="8">
        <f t="shared" si="0"/>
        <v>208</v>
      </c>
      <c r="F54" s="8">
        <f t="shared" si="5"/>
        <v>90</v>
      </c>
      <c r="G54" s="12" t="s">
        <v>103</v>
      </c>
      <c r="H54" s="37">
        <v>0</v>
      </c>
      <c r="I54" s="10">
        <v>208</v>
      </c>
      <c r="J54" s="8">
        <f t="shared" si="1"/>
        <v>208</v>
      </c>
      <c r="K54" s="2"/>
      <c r="L54" s="13"/>
      <c r="M54" s="13"/>
      <c r="N54" s="13"/>
      <c r="O54" s="2"/>
      <c r="P54" s="2"/>
      <c r="Q54" s="2"/>
    </row>
    <row r="55" spans="1:17" ht="15.75" customHeight="1" x14ac:dyDescent="0.25">
      <c r="A55" s="8">
        <f t="shared" si="4"/>
        <v>43</v>
      </c>
      <c r="B55" s="12" t="s">
        <v>104</v>
      </c>
      <c r="C55" s="37">
        <v>0</v>
      </c>
      <c r="D55" s="10">
        <v>208</v>
      </c>
      <c r="E55" s="8">
        <f t="shared" si="0"/>
        <v>208</v>
      </c>
      <c r="F55" s="8">
        <f t="shared" si="5"/>
        <v>91</v>
      </c>
      <c r="G55" s="12" t="s">
        <v>105</v>
      </c>
      <c r="H55" s="37">
        <v>0</v>
      </c>
      <c r="I55" s="10">
        <v>208</v>
      </c>
      <c r="J55" s="8">
        <f t="shared" si="1"/>
        <v>208</v>
      </c>
      <c r="K55" s="2"/>
      <c r="L55" s="13"/>
      <c r="M55" s="13"/>
      <c r="N55" s="13"/>
      <c r="O55" s="2"/>
      <c r="P55" s="2"/>
      <c r="Q55" s="2"/>
    </row>
    <row r="56" spans="1:17" ht="15.75" customHeight="1" x14ac:dyDescent="0.25">
      <c r="A56" s="8">
        <f t="shared" si="4"/>
        <v>44</v>
      </c>
      <c r="B56" s="12" t="s">
        <v>106</v>
      </c>
      <c r="C56" s="37">
        <v>0</v>
      </c>
      <c r="D56" s="10">
        <v>208</v>
      </c>
      <c r="E56" s="8">
        <f t="shared" si="0"/>
        <v>208</v>
      </c>
      <c r="F56" s="8">
        <f t="shared" si="5"/>
        <v>92</v>
      </c>
      <c r="G56" s="12" t="s">
        <v>107</v>
      </c>
      <c r="H56" s="37">
        <v>0</v>
      </c>
      <c r="I56" s="10">
        <v>208</v>
      </c>
      <c r="J56" s="8">
        <f t="shared" si="1"/>
        <v>208</v>
      </c>
      <c r="K56" s="2"/>
      <c r="L56" s="13"/>
      <c r="M56" s="13"/>
      <c r="N56" s="13"/>
      <c r="O56" s="2"/>
      <c r="P56" s="2"/>
      <c r="Q56" s="2"/>
    </row>
    <row r="57" spans="1:17" ht="15.75" customHeight="1" x14ac:dyDescent="0.25">
      <c r="A57" s="8">
        <f t="shared" si="4"/>
        <v>45</v>
      </c>
      <c r="B57" s="12" t="s">
        <v>108</v>
      </c>
      <c r="C57" s="37">
        <v>0</v>
      </c>
      <c r="D57" s="10">
        <v>208</v>
      </c>
      <c r="E57" s="8">
        <f t="shared" si="0"/>
        <v>208</v>
      </c>
      <c r="F57" s="8">
        <f t="shared" si="5"/>
        <v>93</v>
      </c>
      <c r="G57" s="12" t="s">
        <v>109</v>
      </c>
      <c r="H57" s="37">
        <v>0</v>
      </c>
      <c r="I57" s="10">
        <v>208</v>
      </c>
      <c r="J57" s="8">
        <f t="shared" si="1"/>
        <v>208</v>
      </c>
      <c r="K57" s="2"/>
      <c r="L57" s="14"/>
      <c r="M57" s="13"/>
      <c r="N57" s="15"/>
      <c r="O57" s="2"/>
      <c r="P57" s="2"/>
      <c r="Q57" s="2"/>
    </row>
    <row r="58" spans="1:17" ht="15.75" customHeight="1" x14ac:dyDescent="0.25">
      <c r="A58" s="8">
        <f t="shared" si="4"/>
        <v>46</v>
      </c>
      <c r="B58" s="12" t="s">
        <v>110</v>
      </c>
      <c r="C58" s="37">
        <v>0</v>
      </c>
      <c r="D58" s="10">
        <v>208</v>
      </c>
      <c r="E58" s="8">
        <f t="shared" si="0"/>
        <v>208</v>
      </c>
      <c r="F58" s="8">
        <f t="shared" si="5"/>
        <v>94</v>
      </c>
      <c r="G58" s="12" t="s">
        <v>111</v>
      </c>
      <c r="H58" s="37">
        <v>0</v>
      </c>
      <c r="I58" s="10">
        <v>208</v>
      </c>
      <c r="J58" s="8">
        <f t="shared" si="1"/>
        <v>208</v>
      </c>
      <c r="K58" s="2"/>
      <c r="L58" s="16"/>
      <c r="M58" s="13"/>
      <c r="N58" s="15"/>
      <c r="O58" s="2"/>
      <c r="P58" s="2"/>
      <c r="Q58" s="2"/>
    </row>
    <row r="59" spans="1:17" ht="15.75" customHeight="1" x14ac:dyDescent="0.25">
      <c r="A59" s="17">
        <f t="shared" si="4"/>
        <v>47</v>
      </c>
      <c r="B59" s="18" t="s">
        <v>112</v>
      </c>
      <c r="C59" s="37">
        <v>0</v>
      </c>
      <c r="D59" s="10">
        <v>208</v>
      </c>
      <c r="E59" s="17">
        <f t="shared" si="0"/>
        <v>208</v>
      </c>
      <c r="F59" s="17">
        <f t="shared" si="5"/>
        <v>95</v>
      </c>
      <c r="G59" s="18" t="s">
        <v>113</v>
      </c>
      <c r="H59" s="37">
        <v>0</v>
      </c>
      <c r="I59" s="10">
        <v>208</v>
      </c>
      <c r="J59" s="17">
        <f t="shared" si="1"/>
        <v>208</v>
      </c>
      <c r="K59" s="2"/>
      <c r="L59" s="16"/>
      <c r="M59" s="19"/>
      <c r="N59" s="15"/>
      <c r="O59" s="2"/>
      <c r="P59" s="2"/>
      <c r="Q59" s="2"/>
    </row>
    <row r="60" spans="1:17" ht="15.75" customHeight="1" x14ac:dyDescent="0.25">
      <c r="A60" s="17">
        <f t="shared" si="4"/>
        <v>48</v>
      </c>
      <c r="B60" s="18" t="s">
        <v>114</v>
      </c>
      <c r="C60" s="37">
        <v>0</v>
      </c>
      <c r="D60" s="10">
        <v>208</v>
      </c>
      <c r="E60" s="17">
        <f t="shared" si="0"/>
        <v>208</v>
      </c>
      <c r="F60" s="17">
        <f t="shared" si="5"/>
        <v>96</v>
      </c>
      <c r="G60" s="18" t="s">
        <v>115</v>
      </c>
      <c r="H60" s="37">
        <v>0</v>
      </c>
      <c r="I60" s="10">
        <v>208</v>
      </c>
      <c r="J60" s="17">
        <f t="shared" si="1"/>
        <v>208</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52.5" customHeight="1" x14ac:dyDescent="0.25">
      <c r="A62" s="129" t="s">
        <v>155</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140</v>
      </c>
      <c r="F63" s="137"/>
      <c r="G63" s="138"/>
      <c r="H63" s="21">
        <v>0</v>
      </c>
      <c r="I63" s="21">
        <v>5.4740000000000002</v>
      </c>
      <c r="J63" s="21">
        <f>H63+I63</f>
        <v>5.4740000000000002</v>
      </c>
      <c r="K63" s="2"/>
      <c r="L63" s="22">
        <f>48+30</f>
        <v>78</v>
      </c>
      <c r="M63" s="32">
        <f>L63/1000</f>
        <v>7.8E-2</v>
      </c>
      <c r="N63" s="4"/>
      <c r="O63" s="7"/>
      <c r="P63" s="7"/>
      <c r="Q63" s="7"/>
    </row>
    <row r="64" spans="1:17" ht="30" customHeight="1" x14ac:dyDescent="0.25">
      <c r="A64" s="134"/>
      <c r="B64" s="135"/>
      <c r="C64" s="135"/>
      <c r="D64" s="135"/>
      <c r="E64" s="139" t="s">
        <v>141</v>
      </c>
      <c r="F64" s="140"/>
      <c r="G64" s="141"/>
      <c r="H64" s="36">
        <v>0</v>
      </c>
      <c r="I64" s="36">
        <f>L82</f>
        <v>7.8E-2</v>
      </c>
      <c r="J64" s="36">
        <f>H64+I64</f>
        <v>7.8E-2</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142</v>
      </c>
      <c r="B66" s="143"/>
      <c r="C66" s="143"/>
      <c r="D66" s="143"/>
      <c r="E66" s="143"/>
      <c r="F66" s="143"/>
      <c r="G66" s="143"/>
      <c r="H66" s="143"/>
      <c r="I66" s="143"/>
      <c r="J66" s="144"/>
      <c r="K66" s="2" t="s">
        <v>124</v>
      </c>
      <c r="L66" s="24"/>
      <c r="M66" s="27">
        <v>9.2999999999999999E-2</v>
      </c>
      <c r="N66" s="28">
        <v>0.624</v>
      </c>
      <c r="O66" s="29">
        <f>M66+N66</f>
        <v>0.71699999999999997</v>
      </c>
      <c r="P66" s="29">
        <f>O66/J63*100</f>
        <v>13.09828279137742</v>
      </c>
      <c r="Q66" s="7"/>
    </row>
    <row r="67" spans="1:17" ht="25.5" customHeight="1" x14ac:dyDescent="0.25">
      <c r="A67" s="30"/>
      <c r="B67" s="31"/>
      <c r="C67" s="31"/>
      <c r="D67" s="31"/>
      <c r="E67" s="31"/>
      <c r="F67" s="31"/>
      <c r="G67" s="31"/>
      <c r="H67" s="145" t="s">
        <v>125</v>
      </c>
      <c r="I67" s="146"/>
      <c r="J67" s="147"/>
      <c r="K67" s="2"/>
      <c r="L67" s="4"/>
      <c r="M67" s="29">
        <f>H63+H64</f>
        <v>0</v>
      </c>
      <c r="N67" s="29">
        <f>I63+I64-N66-0.018-M66-0.018</f>
        <v>4.7990000000000013</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0</v>
      </c>
      <c r="N69" s="32">
        <f>(N67+N68)/24</f>
        <v>0.19995833333333338</v>
      </c>
      <c r="O69" s="23"/>
      <c r="P69" s="32">
        <f>M69+N69</f>
        <v>0.19995833333333338</v>
      </c>
      <c r="Q69" s="7"/>
    </row>
    <row r="70" spans="1:17" ht="15.75" customHeight="1" x14ac:dyDescent="0.25">
      <c r="A70" s="2"/>
      <c r="B70" s="2"/>
      <c r="C70" s="2"/>
      <c r="D70" s="2"/>
      <c r="E70" s="2"/>
      <c r="F70" s="2"/>
      <c r="G70" s="2"/>
      <c r="H70" s="2"/>
      <c r="I70" s="2"/>
      <c r="J70" s="2"/>
      <c r="K70" s="2"/>
      <c r="L70" s="7"/>
      <c r="M70" s="29">
        <f>M69*1000</f>
        <v>0</v>
      </c>
      <c r="N70" s="29">
        <f>N69*1000</f>
        <v>199.95833333333337</v>
      </c>
      <c r="O70" s="23"/>
      <c r="P70" s="29">
        <f>M70+N70</f>
        <v>199.95833333333337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45"/>
      <c r="F72" s="2"/>
      <c r="G72" s="2"/>
      <c r="H72" s="2"/>
      <c r="I72" s="2"/>
      <c r="J72" s="45"/>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9.7500000000000003E-2</v>
      </c>
      <c r="M81" s="32">
        <f>K81+L81</f>
        <v>9.7500000000000003E-2</v>
      </c>
      <c r="N81" s="32">
        <f>M81-M63</f>
        <v>1.9500000000000003E-2</v>
      </c>
      <c r="O81" s="2"/>
      <c r="P81" s="2"/>
      <c r="Q81" s="2"/>
    </row>
    <row r="82" spans="1:17" ht="15.75" customHeight="1" x14ac:dyDescent="0.25">
      <c r="A82" s="2"/>
      <c r="B82" s="2"/>
      <c r="C82" s="2"/>
      <c r="D82" s="2"/>
      <c r="E82" s="2"/>
      <c r="F82" s="2"/>
      <c r="G82" s="2"/>
      <c r="H82" s="2"/>
      <c r="I82" s="2"/>
      <c r="J82" s="2"/>
      <c r="K82" s="35">
        <v>0</v>
      </c>
      <c r="L82" s="35">
        <f>L81-N81</f>
        <v>7.8E-2</v>
      </c>
      <c r="M82" s="32">
        <f>K82+L82</f>
        <v>7.8E-2</v>
      </c>
      <c r="N82" s="32">
        <f>N81/2</f>
        <v>9.7500000000000017E-3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10" workbookViewId="0">
      <selection activeCell="L11" sqref="L11:N38"/>
    </sheetView>
  </sheetViews>
  <sheetFormatPr defaultColWidth="14.42578125" defaultRowHeight="15" x14ac:dyDescent="0.25"/>
  <cols>
    <col min="1" max="1" width="10.5703125" style="79" customWidth="1"/>
    <col min="2" max="2" width="18.5703125" style="79" customWidth="1"/>
    <col min="3" max="4" width="12.7109375" style="79" customWidth="1"/>
    <col min="5" max="5" width="14.7109375" style="79" customWidth="1"/>
    <col min="6" max="6" width="12.42578125" style="79" customWidth="1"/>
    <col min="7" max="7" width="15.140625" style="79" customWidth="1"/>
    <col min="8" max="9" width="12.7109375" style="79" customWidth="1"/>
    <col min="10" max="10" width="15" style="79" customWidth="1"/>
    <col min="11" max="11" width="9.140625" style="79" customWidth="1"/>
    <col min="12" max="12" width="13" style="79" customWidth="1"/>
    <col min="13" max="13" width="12.7109375" style="79" customWidth="1"/>
    <col min="14" max="14" width="14.28515625" style="79" customWidth="1"/>
    <col min="15" max="15" width="7.85546875" style="79" customWidth="1"/>
    <col min="16" max="17" width="9.140625" style="79" customWidth="1"/>
    <col min="18" max="16384" width="14.42578125" style="79"/>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240</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245</v>
      </c>
      <c r="D9" s="116"/>
      <c r="E9" s="116"/>
      <c r="F9" s="116"/>
      <c r="G9" s="116"/>
      <c r="H9" s="116"/>
      <c r="I9" s="116"/>
      <c r="J9" s="117"/>
      <c r="K9" s="6"/>
      <c r="L9" s="6"/>
      <c r="M9" s="6"/>
      <c r="N9" s="6"/>
      <c r="O9" s="6"/>
      <c r="P9" s="6"/>
      <c r="Q9" s="6"/>
    </row>
    <row r="10" spans="1:17" x14ac:dyDescent="0.25">
      <c r="A10" s="111" t="s">
        <v>14</v>
      </c>
      <c r="B10" s="104"/>
      <c r="C10" s="115" t="s">
        <v>241</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72">
        <v>225</v>
      </c>
      <c r="D13" s="75">
        <v>210</v>
      </c>
      <c r="E13" s="11">
        <f t="shared" ref="E13:E60" si="0">SUM(C13,D13)</f>
        <v>435</v>
      </c>
      <c r="F13" s="8">
        <v>49</v>
      </c>
      <c r="G13" s="12" t="s">
        <v>21</v>
      </c>
      <c r="H13" s="72">
        <v>225</v>
      </c>
      <c r="I13" s="75">
        <v>210</v>
      </c>
      <c r="J13" s="8">
        <f t="shared" ref="J13:J60" si="1">SUM(H13,I13)</f>
        <v>435</v>
      </c>
      <c r="K13" s="2"/>
      <c r="L13" s="2"/>
      <c r="M13" s="7"/>
      <c r="N13" s="7"/>
      <c r="O13" s="2"/>
      <c r="P13" s="2"/>
      <c r="Q13" s="2"/>
    </row>
    <row r="14" spans="1:17" x14ac:dyDescent="0.25">
      <c r="A14" s="8">
        <f t="shared" ref="A14:A36" si="2">A13+1</f>
        <v>2</v>
      </c>
      <c r="B14" s="9" t="s">
        <v>22</v>
      </c>
      <c r="C14" s="72">
        <v>225</v>
      </c>
      <c r="D14" s="75">
        <v>210</v>
      </c>
      <c r="E14" s="11">
        <f t="shared" si="0"/>
        <v>435</v>
      </c>
      <c r="F14" s="8">
        <f t="shared" ref="F14:F36" si="3">F13+1</f>
        <v>50</v>
      </c>
      <c r="G14" s="12" t="s">
        <v>23</v>
      </c>
      <c r="H14" s="72">
        <v>225</v>
      </c>
      <c r="I14" s="75">
        <v>210</v>
      </c>
      <c r="J14" s="8">
        <f t="shared" si="1"/>
        <v>435</v>
      </c>
      <c r="K14" s="2"/>
      <c r="L14" s="2" t="s">
        <v>20</v>
      </c>
      <c r="M14" s="7">
        <f>AVERAGE(C13:C16)</f>
        <v>225</v>
      </c>
      <c r="N14" s="7">
        <f>AVERAGE(D13:D16)</f>
        <v>210</v>
      </c>
      <c r="O14" s="2"/>
      <c r="P14" s="2"/>
      <c r="Q14" s="2"/>
    </row>
    <row r="15" spans="1:17" x14ac:dyDescent="0.25">
      <c r="A15" s="8">
        <f t="shared" si="2"/>
        <v>3</v>
      </c>
      <c r="B15" s="9" t="s">
        <v>24</v>
      </c>
      <c r="C15" s="72">
        <v>225</v>
      </c>
      <c r="D15" s="75">
        <v>210</v>
      </c>
      <c r="E15" s="11">
        <f t="shared" si="0"/>
        <v>435</v>
      </c>
      <c r="F15" s="8">
        <f t="shared" si="3"/>
        <v>51</v>
      </c>
      <c r="G15" s="12" t="s">
        <v>25</v>
      </c>
      <c r="H15" s="72">
        <v>225</v>
      </c>
      <c r="I15" s="75">
        <v>210</v>
      </c>
      <c r="J15" s="8">
        <f t="shared" si="1"/>
        <v>435</v>
      </c>
      <c r="K15" s="2"/>
      <c r="L15" s="2" t="s">
        <v>28</v>
      </c>
      <c r="M15" s="7">
        <f>AVERAGE(C17:C20)</f>
        <v>225</v>
      </c>
      <c r="N15" s="7">
        <f>AVERAGE(D17:D20)</f>
        <v>210</v>
      </c>
      <c r="O15" s="2"/>
      <c r="P15" s="2"/>
      <c r="Q15" s="2"/>
    </row>
    <row r="16" spans="1:17" x14ac:dyDescent="0.25">
      <c r="A16" s="8">
        <f t="shared" si="2"/>
        <v>4</v>
      </c>
      <c r="B16" s="9" t="s">
        <v>26</v>
      </c>
      <c r="C16" s="72">
        <v>225</v>
      </c>
      <c r="D16" s="75">
        <v>210</v>
      </c>
      <c r="E16" s="11">
        <f t="shared" si="0"/>
        <v>435</v>
      </c>
      <c r="F16" s="8">
        <f t="shared" si="3"/>
        <v>52</v>
      </c>
      <c r="G16" s="12" t="s">
        <v>27</v>
      </c>
      <c r="H16" s="72">
        <v>225</v>
      </c>
      <c r="I16" s="75">
        <v>210</v>
      </c>
      <c r="J16" s="8">
        <f t="shared" si="1"/>
        <v>435</v>
      </c>
      <c r="K16" s="2"/>
      <c r="L16" s="2" t="s">
        <v>36</v>
      </c>
      <c r="M16" s="7">
        <f>AVERAGE(C21:C24)</f>
        <v>225</v>
      </c>
      <c r="N16" s="7">
        <f>AVERAGE(D21:D24)</f>
        <v>210</v>
      </c>
      <c r="O16" s="2"/>
      <c r="P16" s="2"/>
      <c r="Q16" s="2"/>
    </row>
    <row r="17" spans="1:17" x14ac:dyDescent="0.25">
      <c r="A17" s="8">
        <f t="shared" si="2"/>
        <v>5</v>
      </c>
      <c r="B17" s="9" t="s">
        <v>28</v>
      </c>
      <c r="C17" s="72">
        <v>225</v>
      </c>
      <c r="D17" s="75">
        <v>210</v>
      </c>
      <c r="E17" s="11">
        <f t="shared" si="0"/>
        <v>435</v>
      </c>
      <c r="F17" s="8">
        <f t="shared" si="3"/>
        <v>53</v>
      </c>
      <c r="G17" s="12" t="s">
        <v>29</v>
      </c>
      <c r="H17" s="72">
        <v>225</v>
      </c>
      <c r="I17" s="75">
        <v>210</v>
      </c>
      <c r="J17" s="8">
        <f t="shared" si="1"/>
        <v>435</v>
      </c>
      <c r="K17" s="2"/>
      <c r="L17" s="2" t="s">
        <v>44</v>
      </c>
      <c r="M17" s="7">
        <f>AVERAGE(C25:C28)</f>
        <v>225</v>
      </c>
      <c r="N17" s="7">
        <f>AVERAGE(D25:D28)</f>
        <v>210</v>
      </c>
      <c r="O17" s="2"/>
      <c r="P17" s="2"/>
      <c r="Q17" s="2"/>
    </row>
    <row r="18" spans="1:17" x14ac:dyDescent="0.25">
      <c r="A18" s="8">
        <f t="shared" si="2"/>
        <v>6</v>
      </c>
      <c r="B18" s="9" t="s">
        <v>30</v>
      </c>
      <c r="C18" s="72">
        <v>225</v>
      </c>
      <c r="D18" s="75">
        <v>210</v>
      </c>
      <c r="E18" s="11">
        <f t="shared" si="0"/>
        <v>435</v>
      </c>
      <c r="F18" s="8">
        <f t="shared" si="3"/>
        <v>54</v>
      </c>
      <c r="G18" s="12" t="s">
        <v>31</v>
      </c>
      <c r="H18" s="72">
        <v>225</v>
      </c>
      <c r="I18" s="75">
        <v>210</v>
      </c>
      <c r="J18" s="8">
        <f t="shared" si="1"/>
        <v>435</v>
      </c>
      <c r="K18" s="2"/>
      <c r="L18" s="2" t="s">
        <v>52</v>
      </c>
      <c r="M18" s="7">
        <f>AVERAGE(C29:C32)</f>
        <v>225</v>
      </c>
      <c r="N18" s="7">
        <f>AVERAGE(D29:D32)</f>
        <v>210</v>
      </c>
      <c r="O18" s="2"/>
      <c r="P18" s="2"/>
      <c r="Q18" s="2"/>
    </row>
    <row r="19" spans="1:17" x14ac:dyDescent="0.25">
      <c r="A19" s="8">
        <f t="shared" si="2"/>
        <v>7</v>
      </c>
      <c r="B19" s="9" t="s">
        <v>32</v>
      </c>
      <c r="C19" s="72">
        <v>225</v>
      </c>
      <c r="D19" s="75">
        <v>210</v>
      </c>
      <c r="E19" s="11">
        <f t="shared" si="0"/>
        <v>435</v>
      </c>
      <c r="F19" s="8">
        <f t="shared" si="3"/>
        <v>55</v>
      </c>
      <c r="G19" s="12" t="s">
        <v>33</v>
      </c>
      <c r="H19" s="72">
        <v>225</v>
      </c>
      <c r="I19" s="75">
        <v>210</v>
      </c>
      <c r="J19" s="8">
        <f t="shared" si="1"/>
        <v>435</v>
      </c>
      <c r="K19" s="2"/>
      <c r="L19" s="2" t="s">
        <v>60</v>
      </c>
      <c r="M19" s="7">
        <f>AVERAGE(C33:C36)</f>
        <v>225</v>
      </c>
      <c r="N19" s="7">
        <f>AVERAGE(D33:D36)</f>
        <v>210</v>
      </c>
      <c r="O19" s="2"/>
      <c r="P19" s="2"/>
      <c r="Q19" s="2"/>
    </row>
    <row r="20" spans="1:17" x14ac:dyDescent="0.25">
      <c r="A20" s="8">
        <f t="shared" si="2"/>
        <v>8</v>
      </c>
      <c r="B20" s="9" t="s">
        <v>34</v>
      </c>
      <c r="C20" s="72">
        <v>225</v>
      </c>
      <c r="D20" s="75">
        <v>210</v>
      </c>
      <c r="E20" s="11">
        <f t="shared" si="0"/>
        <v>435</v>
      </c>
      <c r="F20" s="8">
        <f t="shared" si="3"/>
        <v>56</v>
      </c>
      <c r="G20" s="12" t="s">
        <v>35</v>
      </c>
      <c r="H20" s="72">
        <v>225</v>
      </c>
      <c r="I20" s="75">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2">
        <v>225</v>
      </c>
      <c r="D21" s="75">
        <v>210</v>
      </c>
      <c r="E21" s="11">
        <f t="shared" si="0"/>
        <v>435</v>
      </c>
      <c r="F21" s="8">
        <f t="shared" si="3"/>
        <v>57</v>
      </c>
      <c r="G21" s="12" t="s">
        <v>37</v>
      </c>
      <c r="H21" s="72">
        <v>225</v>
      </c>
      <c r="I21" s="75">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2">
        <v>225</v>
      </c>
      <c r="D22" s="75">
        <v>210</v>
      </c>
      <c r="E22" s="11">
        <f t="shared" si="0"/>
        <v>435</v>
      </c>
      <c r="F22" s="8">
        <f t="shared" si="3"/>
        <v>58</v>
      </c>
      <c r="G22" s="12" t="s">
        <v>39</v>
      </c>
      <c r="H22" s="72">
        <v>225</v>
      </c>
      <c r="I22" s="75">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2">
        <v>225</v>
      </c>
      <c r="D23" s="75">
        <v>210</v>
      </c>
      <c r="E23" s="11">
        <f t="shared" si="0"/>
        <v>435</v>
      </c>
      <c r="F23" s="8">
        <f t="shared" si="3"/>
        <v>59</v>
      </c>
      <c r="G23" s="12" t="s">
        <v>41</v>
      </c>
      <c r="H23" s="72">
        <v>225</v>
      </c>
      <c r="I23" s="75">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2">
        <v>225</v>
      </c>
      <c r="D24" s="75">
        <v>210</v>
      </c>
      <c r="E24" s="11">
        <f t="shared" si="0"/>
        <v>435</v>
      </c>
      <c r="F24" s="8">
        <f t="shared" si="3"/>
        <v>60</v>
      </c>
      <c r="G24" s="12" t="s">
        <v>43</v>
      </c>
      <c r="H24" s="72">
        <v>225</v>
      </c>
      <c r="I24" s="75">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2">
        <v>225</v>
      </c>
      <c r="D25" s="75">
        <v>210</v>
      </c>
      <c r="E25" s="11">
        <f t="shared" si="0"/>
        <v>435</v>
      </c>
      <c r="F25" s="8">
        <f t="shared" si="3"/>
        <v>61</v>
      </c>
      <c r="G25" s="12" t="s">
        <v>45</v>
      </c>
      <c r="H25" s="72">
        <v>225</v>
      </c>
      <c r="I25" s="75">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2">
        <v>225</v>
      </c>
      <c r="D26" s="75">
        <v>210</v>
      </c>
      <c r="E26" s="11">
        <f t="shared" si="0"/>
        <v>435</v>
      </c>
      <c r="F26" s="8">
        <f t="shared" si="3"/>
        <v>62</v>
      </c>
      <c r="G26" s="12" t="s">
        <v>47</v>
      </c>
      <c r="H26" s="72">
        <v>225</v>
      </c>
      <c r="I26" s="75">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2">
        <v>225</v>
      </c>
      <c r="D27" s="75">
        <v>210</v>
      </c>
      <c r="E27" s="11">
        <f t="shared" si="0"/>
        <v>435</v>
      </c>
      <c r="F27" s="8">
        <f t="shared" si="3"/>
        <v>63</v>
      </c>
      <c r="G27" s="12" t="s">
        <v>49</v>
      </c>
      <c r="H27" s="72">
        <v>225</v>
      </c>
      <c r="I27" s="75">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2">
        <v>225</v>
      </c>
      <c r="D28" s="75">
        <v>210</v>
      </c>
      <c r="E28" s="11">
        <f t="shared" si="0"/>
        <v>435</v>
      </c>
      <c r="F28" s="8">
        <f t="shared" si="3"/>
        <v>64</v>
      </c>
      <c r="G28" s="12" t="s">
        <v>51</v>
      </c>
      <c r="H28" s="72">
        <v>225</v>
      </c>
      <c r="I28" s="75">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2">
        <v>225</v>
      </c>
      <c r="D29" s="75">
        <v>210</v>
      </c>
      <c r="E29" s="11">
        <f t="shared" si="0"/>
        <v>435</v>
      </c>
      <c r="F29" s="8">
        <f t="shared" si="3"/>
        <v>65</v>
      </c>
      <c r="G29" s="12" t="s">
        <v>53</v>
      </c>
      <c r="H29" s="72">
        <v>225</v>
      </c>
      <c r="I29" s="75">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2">
        <v>225</v>
      </c>
      <c r="D30" s="75">
        <v>210</v>
      </c>
      <c r="E30" s="11">
        <f t="shared" si="0"/>
        <v>435</v>
      </c>
      <c r="F30" s="8">
        <f t="shared" si="3"/>
        <v>66</v>
      </c>
      <c r="G30" s="12" t="s">
        <v>55</v>
      </c>
      <c r="H30" s="72">
        <v>225</v>
      </c>
      <c r="I30" s="75">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2">
        <v>225</v>
      </c>
      <c r="D31" s="75">
        <v>210</v>
      </c>
      <c r="E31" s="11">
        <f t="shared" si="0"/>
        <v>435</v>
      </c>
      <c r="F31" s="8">
        <f t="shared" si="3"/>
        <v>67</v>
      </c>
      <c r="G31" s="12" t="s">
        <v>57</v>
      </c>
      <c r="H31" s="72">
        <v>225</v>
      </c>
      <c r="I31" s="75">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2">
        <v>225</v>
      </c>
      <c r="D32" s="75">
        <v>210</v>
      </c>
      <c r="E32" s="11">
        <f t="shared" si="0"/>
        <v>435</v>
      </c>
      <c r="F32" s="8">
        <f t="shared" si="3"/>
        <v>68</v>
      </c>
      <c r="G32" s="12" t="s">
        <v>59</v>
      </c>
      <c r="H32" s="72">
        <v>225</v>
      </c>
      <c r="I32" s="75">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2">
        <v>225</v>
      </c>
      <c r="D33" s="75">
        <v>210</v>
      </c>
      <c r="E33" s="11">
        <f t="shared" si="0"/>
        <v>435</v>
      </c>
      <c r="F33" s="8">
        <f t="shared" si="3"/>
        <v>69</v>
      </c>
      <c r="G33" s="12" t="s">
        <v>61</v>
      </c>
      <c r="H33" s="72">
        <v>225</v>
      </c>
      <c r="I33" s="75">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2">
        <v>225</v>
      </c>
      <c r="D34" s="75">
        <v>210</v>
      </c>
      <c r="E34" s="11">
        <f t="shared" si="0"/>
        <v>435</v>
      </c>
      <c r="F34" s="8">
        <f t="shared" si="3"/>
        <v>70</v>
      </c>
      <c r="G34" s="12" t="s">
        <v>63</v>
      </c>
      <c r="H34" s="72">
        <v>225</v>
      </c>
      <c r="I34" s="75">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2">
        <v>225</v>
      </c>
      <c r="D35" s="75">
        <v>210</v>
      </c>
      <c r="E35" s="11">
        <f t="shared" si="0"/>
        <v>435</v>
      </c>
      <c r="F35" s="8">
        <f t="shared" si="3"/>
        <v>71</v>
      </c>
      <c r="G35" s="12" t="s">
        <v>65</v>
      </c>
      <c r="H35" s="72">
        <v>225</v>
      </c>
      <c r="I35" s="75">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2">
        <v>225</v>
      </c>
      <c r="D36" s="75">
        <v>210</v>
      </c>
      <c r="E36" s="11">
        <f t="shared" si="0"/>
        <v>435</v>
      </c>
      <c r="F36" s="8">
        <f t="shared" si="3"/>
        <v>72</v>
      </c>
      <c r="G36" s="12" t="s">
        <v>67</v>
      </c>
      <c r="H36" s="72">
        <v>225</v>
      </c>
      <c r="I36" s="75">
        <v>210</v>
      </c>
      <c r="J36" s="8">
        <f t="shared" si="1"/>
        <v>435</v>
      </c>
      <c r="K36" s="2"/>
      <c r="L36" s="101" t="s">
        <v>101</v>
      </c>
      <c r="M36" s="7">
        <f>AVERAGE(H53:H56)</f>
        <v>225</v>
      </c>
      <c r="N36" s="7">
        <f>AVERAGE(I53:I56)</f>
        <v>210</v>
      </c>
      <c r="O36" s="2"/>
      <c r="P36" s="2"/>
      <c r="Q36" s="2"/>
    </row>
    <row r="37" spans="1:17" ht="15.75" customHeight="1" x14ac:dyDescent="0.25">
      <c r="A37" s="8">
        <v>25</v>
      </c>
      <c r="B37" s="9" t="s">
        <v>68</v>
      </c>
      <c r="C37" s="72">
        <v>225</v>
      </c>
      <c r="D37" s="75">
        <v>210</v>
      </c>
      <c r="E37" s="11">
        <f t="shared" si="0"/>
        <v>435</v>
      </c>
      <c r="F37" s="8">
        <v>73</v>
      </c>
      <c r="G37" s="12" t="s">
        <v>69</v>
      </c>
      <c r="H37" s="72">
        <v>225</v>
      </c>
      <c r="I37" s="75">
        <v>210</v>
      </c>
      <c r="J37" s="8">
        <f t="shared" si="1"/>
        <v>435</v>
      </c>
      <c r="K37" s="2"/>
      <c r="L37" s="101" t="s">
        <v>109</v>
      </c>
      <c r="M37" s="7">
        <f>AVERAGE(H57:H60)</f>
        <v>225</v>
      </c>
      <c r="N37" s="7">
        <f>AVERAGE(I57:I60)</f>
        <v>210</v>
      </c>
      <c r="O37" s="2"/>
      <c r="P37" s="2"/>
      <c r="Q37" s="2"/>
    </row>
    <row r="38" spans="1:17" ht="15.75" customHeight="1" x14ac:dyDescent="0.25">
      <c r="A38" s="8">
        <f t="shared" ref="A38:A60" si="4">A37+1</f>
        <v>26</v>
      </c>
      <c r="B38" s="9" t="s">
        <v>70</v>
      </c>
      <c r="C38" s="72">
        <v>225</v>
      </c>
      <c r="D38" s="75">
        <v>210</v>
      </c>
      <c r="E38" s="8">
        <f t="shared" si="0"/>
        <v>435</v>
      </c>
      <c r="F38" s="8">
        <f t="shared" ref="F38:F60" si="5">F37+1</f>
        <v>74</v>
      </c>
      <c r="G38" s="12" t="s">
        <v>71</v>
      </c>
      <c r="H38" s="72">
        <v>225</v>
      </c>
      <c r="I38" s="75">
        <v>210</v>
      </c>
      <c r="J38" s="8">
        <f t="shared" si="1"/>
        <v>435</v>
      </c>
      <c r="K38" s="2"/>
      <c r="L38" s="101" t="s">
        <v>302</v>
      </c>
      <c r="M38" s="101">
        <f>AVERAGE(M14:M37)</f>
        <v>225</v>
      </c>
      <c r="N38" s="101">
        <f>AVERAGE(N14:N37)</f>
        <v>210</v>
      </c>
      <c r="O38" s="2"/>
      <c r="P38" s="2"/>
      <c r="Q38" s="2"/>
    </row>
    <row r="39" spans="1:17" ht="15.75" customHeight="1" x14ac:dyDescent="0.25">
      <c r="A39" s="8">
        <f t="shared" si="4"/>
        <v>27</v>
      </c>
      <c r="B39" s="9" t="s">
        <v>72</v>
      </c>
      <c r="C39" s="72">
        <v>225</v>
      </c>
      <c r="D39" s="75">
        <v>210</v>
      </c>
      <c r="E39" s="8">
        <f t="shared" si="0"/>
        <v>435</v>
      </c>
      <c r="F39" s="8">
        <f t="shared" si="5"/>
        <v>75</v>
      </c>
      <c r="G39" s="12" t="s">
        <v>73</v>
      </c>
      <c r="H39" s="72">
        <v>225</v>
      </c>
      <c r="I39" s="75">
        <v>210</v>
      </c>
      <c r="J39" s="8">
        <f t="shared" si="1"/>
        <v>435</v>
      </c>
      <c r="K39" s="2"/>
      <c r="L39" s="2"/>
      <c r="M39" s="2"/>
      <c r="N39" s="2"/>
      <c r="O39" s="2"/>
      <c r="P39" s="2"/>
      <c r="Q39" s="2"/>
    </row>
    <row r="40" spans="1:17" ht="15.75" customHeight="1" x14ac:dyDescent="0.25">
      <c r="A40" s="8">
        <f t="shared" si="4"/>
        <v>28</v>
      </c>
      <c r="B40" s="9" t="s">
        <v>74</v>
      </c>
      <c r="C40" s="72">
        <v>225</v>
      </c>
      <c r="D40" s="75">
        <v>210</v>
      </c>
      <c r="E40" s="8">
        <f t="shared" si="0"/>
        <v>435</v>
      </c>
      <c r="F40" s="8">
        <f t="shared" si="5"/>
        <v>76</v>
      </c>
      <c r="G40" s="12" t="s">
        <v>75</v>
      </c>
      <c r="H40" s="72">
        <v>225</v>
      </c>
      <c r="I40" s="75">
        <v>210</v>
      </c>
      <c r="J40" s="8">
        <f t="shared" si="1"/>
        <v>435</v>
      </c>
      <c r="K40" s="2"/>
      <c r="L40" s="2"/>
      <c r="M40" s="2"/>
      <c r="N40" s="2"/>
      <c r="O40" s="2"/>
      <c r="P40" s="2"/>
      <c r="Q40" s="2"/>
    </row>
    <row r="41" spans="1:17" ht="15.75" customHeight="1" x14ac:dyDescent="0.25">
      <c r="A41" s="8">
        <f t="shared" si="4"/>
        <v>29</v>
      </c>
      <c r="B41" s="9" t="s">
        <v>76</v>
      </c>
      <c r="C41" s="72">
        <v>225</v>
      </c>
      <c r="D41" s="75">
        <v>210</v>
      </c>
      <c r="E41" s="8">
        <f t="shared" si="0"/>
        <v>435</v>
      </c>
      <c r="F41" s="8">
        <f t="shared" si="5"/>
        <v>77</v>
      </c>
      <c r="G41" s="12" t="s">
        <v>77</v>
      </c>
      <c r="H41" s="72">
        <v>225</v>
      </c>
      <c r="I41" s="75">
        <v>210</v>
      </c>
      <c r="J41" s="8">
        <f t="shared" si="1"/>
        <v>435</v>
      </c>
      <c r="K41" s="2"/>
      <c r="L41" s="2"/>
      <c r="M41" s="2"/>
      <c r="N41" s="2"/>
      <c r="O41" s="2"/>
      <c r="P41" s="2"/>
      <c r="Q41" s="2"/>
    </row>
    <row r="42" spans="1:17" ht="15.75" customHeight="1" x14ac:dyDescent="0.25">
      <c r="A42" s="8">
        <f t="shared" si="4"/>
        <v>30</v>
      </c>
      <c r="B42" s="9" t="s">
        <v>78</v>
      </c>
      <c r="C42" s="72">
        <v>225</v>
      </c>
      <c r="D42" s="75">
        <v>210</v>
      </c>
      <c r="E42" s="8">
        <f t="shared" si="0"/>
        <v>435</v>
      </c>
      <c r="F42" s="8">
        <f t="shared" si="5"/>
        <v>78</v>
      </c>
      <c r="G42" s="12" t="s">
        <v>79</v>
      </c>
      <c r="H42" s="72">
        <v>225</v>
      </c>
      <c r="I42" s="75">
        <v>210</v>
      </c>
      <c r="J42" s="8">
        <f t="shared" si="1"/>
        <v>435</v>
      </c>
      <c r="K42" s="2"/>
      <c r="L42" s="2"/>
      <c r="M42" s="2"/>
      <c r="N42" s="2"/>
      <c r="O42" s="2"/>
      <c r="P42" s="2"/>
      <c r="Q42" s="2"/>
    </row>
    <row r="43" spans="1:17" ht="15.75" customHeight="1" x14ac:dyDescent="0.25">
      <c r="A43" s="8">
        <f t="shared" si="4"/>
        <v>31</v>
      </c>
      <c r="B43" s="9" t="s">
        <v>80</v>
      </c>
      <c r="C43" s="72">
        <v>225</v>
      </c>
      <c r="D43" s="75">
        <v>210</v>
      </c>
      <c r="E43" s="8">
        <f t="shared" si="0"/>
        <v>435</v>
      </c>
      <c r="F43" s="8">
        <f t="shared" si="5"/>
        <v>79</v>
      </c>
      <c r="G43" s="12" t="s">
        <v>81</v>
      </c>
      <c r="H43" s="72">
        <v>225</v>
      </c>
      <c r="I43" s="75">
        <v>210</v>
      </c>
      <c r="J43" s="8">
        <f t="shared" si="1"/>
        <v>435</v>
      </c>
      <c r="K43" s="2"/>
      <c r="L43" s="2"/>
      <c r="M43" s="2"/>
      <c r="N43" s="2"/>
      <c r="O43" s="2"/>
      <c r="P43" s="2"/>
      <c r="Q43" s="2"/>
    </row>
    <row r="44" spans="1:17" ht="15.75" customHeight="1" x14ac:dyDescent="0.25">
      <c r="A44" s="8">
        <f t="shared" si="4"/>
        <v>32</v>
      </c>
      <c r="B44" s="9" t="s">
        <v>82</v>
      </c>
      <c r="C44" s="72">
        <v>225</v>
      </c>
      <c r="D44" s="75">
        <v>210</v>
      </c>
      <c r="E44" s="8">
        <f t="shared" si="0"/>
        <v>435</v>
      </c>
      <c r="F44" s="8">
        <f t="shared" si="5"/>
        <v>80</v>
      </c>
      <c r="G44" s="12" t="s">
        <v>83</v>
      </c>
      <c r="H44" s="72">
        <v>225</v>
      </c>
      <c r="I44" s="75">
        <v>210</v>
      </c>
      <c r="J44" s="8">
        <f t="shared" si="1"/>
        <v>435</v>
      </c>
      <c r="K44" s="2"/>
      <c r="L44" s="2"/>
      <c r="M44" s="2"/>
      <c r="N44" s="2"/>
      <c r="O44" s="2"/>
      <c r="P44" s="2"/>
      <c r="Q44" s="2"/>
    </row>
    <row r="45" spans="1:17" ht="15.75" customHeight="1" x14ac:dyDescent="0.25">
      <c r="A45" s="8">
        <f t="shared" si="4"/>
        <v>33</v>
      </c>
      <c r="B45" s="9" t="s">
        <v>84</v>
      </c>
      <c r="C45" s="72">
        <v>225</v>
      </c>
      <c r="D45" s="75">
        <v>210</v>
      </c>
      <c r="E45" s="8">
        <f t="shared" si="0"/>
        <v>435</v>
      </c>
      <c r="F45" s="8">
        <f t="shared" si="5"/>
        <v>81</v>
      </c>
      <c r="G45" s="12" t="s">
        <v>85</v>
      </c>
      <c r="H45" s="72">
        <v>225</v>
      </c>
      <c r="I45" s="75">
        <v>210</v>
      </c>
      <c r="J45" s="8">
        <f t="shared" si="1"/>
        <v>435</v>
      </c>
      <c r="K45" s="2"/>
      <c r="L45" s="2"/>
      <c r="M45" s="2"/>
      <c r="N45" s="2"/>
      <c r="O45" s="2"/>
      <c r="P45" s="2"/>
      <c r="Q45" s="2"/>
    </row>
    <row r="46" spans="1:17" ht="15.75" customHeight="1" x14ac:dyDescent="0.25">
      <c r="A46" s="8">
        <f t="shared" si="4"/>
        <v>34</v>
      </c>
      <c r="B46" s="9" t="s">
        <v>86</v>
      </c>
      <c r="C46" s="72">
        <v>225</v>
      </c>
      <c r="D46" s="75">
        <v>210</v>
      </c>
      <c r="E46" s="8">
        <f t="shared" si="0"/>
        <v>435</v>
      </c>
      <c r="F46" s="8">
        <f t="shared" si="5"/>
        <v>82</v>
      </c>
      <c r="G46" s="12" t="s">
        <v>87</v>
      </c>
      <c r="H46" s="72">
        <v>225</v>
      </c>
      <c r="I46" s="75">
        <v>210</v>
      </c>
      <c r="J46" s="8">
        <f t="shared" si="1"/>
        <v>435</v>
      </c>
      <c r="K46" s="2"/>
      <c r="L46" s="2"/>
      <c r="M46" s="2"/>
      <c r="N46" s="2"/>
      <c r="O46" s="2"/>
      <c r="P46" s="2"/>
      <c r="Q46" s="2"/>
    </row>
    <row r="47" spans="1:17" ht="15.75" customHeight="1" x14ac:dyDescent="0.25">
      <c r="A47" s="8">
        <f t="shared" si="4"/>
        <v>35</v>
      </c>
      <c r="B47" s="9" t="s">
        <v>88</v>
      </c>
      <c r="C47" s="72">
        <v>225</v>
      </c>
      <c r="D47" s="75">
        <v>210</v>
      </c>
      <c r="E47" s="8">
        <f t="shared" si="0"/>
        <v>435</v>
      </c>
      <c r="F47" s="8">
        <f t="shared" si="5"/>
        <v>83</v>
      </c>
      <c r="G47" s="12" t="s">
        <v>89</v>
      </c>
      <c r="H47" s="72">
        <v>225</v>
      </c>
      <c r="I47" s="75">
        <v>210</v>
      </c>
      <c r="J47" s="8">
        <f t="shared" si="1"/>
        <v>435</v>
      </c>
      <c r="K47" s="2"/>
      <c r="L47" s="2"/>
      <c r="M47" s="2"/>
      <c r="N47" s="2"/>
      <c r="O47" s="2"/>
      <c r="P47" s="2"/>
      <c r="Q47" s="2"/>
    </row>
    <row r="48" spans="1:17" ht="15.75" customHeight="1" x14ac:dyDescent="0.25">
      <c r="A48" s="8">
        <f t="shared" si="4"/>
        <v>36</v>
      </c>
      <c r="B48" s="9" t="s">
        <v>90</v>
      </c>
      <c r="C48" s="72">
        <v>225</v>
      </c>
      <c r="D48" s="75">
        <v>210</v>
      </c>
      <c r="E48" s="8">
        <f t="shared" si="0"/>
        <v>435</v>
      </c>
      <c r="F48" s="8">
        <f t="shared" si="5"/>
        <v>84</v>
      </c>
      <c r="G48" s="12" t="s">
        <v>91</v>
      </c>
      <c r="H48" s="72">
        <v>225</v>
      </c>
      <c r="I48" s="75">
        <v>210</v>
      </c>
      <c r="J48" s="8">
        <f t="shared" si="1"/>
        <v>435</v>
      </c>
      <c r="K48" s="2"/>
      <c r="L48" s="2"/>
      <c r="M48" s="2"/>
      <c r="N48" s="2"/>
      <c r="O48" s="2"/>
      <c r="P48" s="2"/>
      <c r="Q48" s="2"/>
    </row>
    <row r="49" spans="1:17" ht="15.75" customHeight="1" x14ac:dyDescent="0.25">
      <c r="A49" s="8">
        <f t="shared" si="4"/>
        <v>37</v>
      </c>
      <c r="B49" s="9" t="s">
        <v>92</v>
      </c>
      <c r="C49" s="72">
        <v>225</v>
      </c>
      <c r="D49" s="75">
        <v>210</v>
      </c>
      <c r="E49" s="8">
        <f t="shared" si="0"/>
        <v>435</v>
      </c>
      <c r="F49" s="8">
        <f t="shared" si="5"/>
        <v>85</v>
      </c>
      <c r="G49" s="12" t="s">
        <v>93</v>
      </c>
      <c r="H49" s="72">
        <v>225</v>
      </c>
      <c r="I49" s="75">
        <v>210</v>
      </c>
      <c r="J49" s="8">
        <f t="shared" si="1"/>
        <v>435</v>
      </c>
      <c r="K49" s="2"/>
      <c r="L49" s="2"/>
      <c r="M49" s="2"/>
      <c r="N49" s="2"/>
      <c r="O49" s="2"/>
      <c r="P49" s="2"/>
      <c r="Q49" s="2"/>
    </row>
    <row r="50" spans="1:17" ht="15.75" customHeight="1" x14ac:dyDescent="0.25">
      <c r="A50" s="8">
        <f t="shared" si="4"/>
        <v>38</v>
      </c>
      <c r="B50" s="12" t="s">
        <v>94</v>
      </c>
      <c r="C50" s="72">
        <v>225</v>
      </c>
      <c r="D50" s="75">
        <v>210</v>
      </c>
      <c r="E50" s="8">
        <f t="shared" si="0"/>
        <v>435</v>
      </c>
      <c r="F50" s="8">
        <f t="shared" si="5"/>
        <v>86</v>
      </c>
      <c r="G50" s="12" t="s">
        <v>95</v>
      </c>
      <c r="H50" s="72">
        <v>225</v>
      </c>
      <c r="I50" s="75">
        <v>210</v>
      </c>
      <c r="J50" s="8">
        <f t="shared" si="1"/>
        <v>435</v>
      </c>
      <c r="K50" s="2"/>
      <c r="L50" s="2"/>
      <c r="M50" s="2"/>
      <c r="N50" s="2"/>
      <c r="O50" s="2"/>
      <c r="P50" s="2"/>
      <c r="Q50" s="2"/>
    </row>
    <row r="51" spans="1:17" ht="15.75" customHeight="1" x14ac:dyDescent="0.25">
      <c r="A51" s="8">
        <f t="shared" si="4"/>
        <v>39</v>
      </c>
      <c r="B51" s="12" t="s">
        <v>96</v>
      </c>
      <c r="C51" s="72">
        <v>225</v>
      </c>
      <c r="D51" s="75">
        <v>210</v>
      </c>
      <c r="E51" s="8">
        <f t="shared" si="0"/>
        <v>435</v>
      </c>
      <c r="F51" s="8">
        <f t="shared" si="5"/>
        <v>87</v>
      </c>
      <c r="G51" s="12" t="s">
        <v>97</v>
      </c>
      <c r="H51" s="72">
        <v>225</v>
      </c>
      <c r="I51" s="75">
        <v>210</v>
      </c>
      <c r="J51" s="8">
        <f t="shared" si="1"/>
        <v>435</v>
      </c>
      <c r="K51" s="2"/>
      <c r="L51" s="2"/>
      <c r="M51" s="2"/>
      <c r="N51" s="2"/>
      <c r="O51" s="2"/>
      <c r="P51" s="2"/>
      <c r="Q51" s="2"/>
    </row>
    <row r="52" spans="1:17" ht="15.75" customHeight="1" x14ac:dyDescent="0.25">
      <c r="A52" s="8">
        <f t="shared" si="4"/>
        <v>40</v>
      </c>
      <c r="B52" s="12" t="s">
        <v>98</v>
      </c>
      <c r="C52" s="72">
        <v>225</v>
      </c>
      <c r="D52" s="75">
        <v>210</v>
      </c>
      <c r="E52" s="8">
        <f t="shared" si="0"/>
        <v>435</v>
      </c>
      <c r="F52" s="8">
        <f t="shared" si="5"/>
        <v>88</v>
      </c>
      <c r="G52" s="12" t="s">
        <v>99</v>
      </c>
      <c r="H52" s="72">
        <v>225</v>
      </c>
      <c r="I52" s="75">
        <v>210</v>
      </c>
      <c r="J52" s="8">
        <f t="shared" si="1"/>
        <v>435</v>
      </c>
      <c r="K52" s="2"/>
      <c r="L52" s="2"/>
      <c r="M52" s="2"/>
      <c r="N52" s="2"/>
      <c r="O52" s="2"/>
      <c r="P52" s="2"/>
      <c r="Q52" s="2"/>
    </row>
    <row r="53" spans="1:17" ht="15.75" customHeight="1" x14ac:dyDescent="0.25">
      <c r="A53" s="8">
        <f t="shared" si="4"/>
        <v>41</v>
      </c>
      <c r="B53" s="12" t="s">
        <v>100</v>
      </c>
      <c r="C53" s="72">
        <v>225</v>
      </c>
      <c r="D53" s="75">
        <v>210</v>
      </c>
      <c r="E53" s="8">
        <f t="shared" si="0"/>
        <v>435</v>
      </c>
      <c r="F53" s="8">
        <f t="shared" si="5"/>
        <v>89</v>
      </c>
      <c r="G53" s="12" t="s">
        <v>101</v>
      </c>
      <c r="H53" s="72">
        <v>225</v>
      </c>
      <c r="I53" s="75">
        <v>210</v>
      </c>
      <c r="J53" s="8">
        <f t="shared" si="1"/>
        <v>435</v>
      </c>
      <c r="K53" s="2"/>
      <c r="L53" s="13"/>
      <c r="M53" s="13"/>
      <c r="N53" s="13"/>
      <c r="O53" s="2"/>
      <c r="P53" s="2"/>
      <c r="Q53" s="2"/>
    </row>
    <row r="54" spans="1:17" ht="15.75" customHeight="1" x14ac:dyDescent="0.25">
      <c r="A54" s="8">
        <f t="shared" si="4"/>
        <v>42</v>
      </c>
      <c r="B54" s="12" t="s">
        <v>102</v>
      </c>
      <c r="C54" s="72">
        <v>225</v>
      </c>
      <c r="D54" s="75">
        <v>210</v>
      </c>
      <c r="E54" s="8">
        <f t="shared" si="0"/>
        <v>435</v>
      </c>
      <c r="F54" s="8">
        <f t="shared" si="5"/>
        <v>90</v>
      </c>
      <c r="G54" s="12" t="s">
        <v>103</v>
      </c>
      <c r="H54" s="72">
        <v>225</v>
      </c>
      <c r="I54" s="75">
        <v>210</v>
      </c>
      <c r="J54" s="8">
        <f t="shared" si="1"/>
        <v>435</v>
      </c>
      <c r="K54" s="2"/>
      <c r="L54" s="13"/>
      <c r="M54" s="13"/>
      <c r="N54" s="13"/>
      <c r="O54" s="2"/>
      <c r="P54" s="2"/>
      <c r="Q54" s="2"/>
    </row>
    <row r="55" spans="1:17" ht="15.75" customHeight="1" x14ac:dyDescent="0.25">
      <c r="A55" s="8">
        <f t="shared" si="4"/>
        <v>43</v>
      </c>
      <c r="B55" s="12" t="s">
        <v>104</v>
      </c>
      <c r="C55" s="72">
        <v>225</v>
      </c>
      <c r="D55" s="75">
        <v>210</v>
      </c>
      <c r="E55" s="8">
        <f t="shared" si="0"/>
        <v>435</v>
      </c>
      <c r="F55" s="8">
        <f t="shared" si="5"/>
        <v>91</v>
      </c>
      <c r="G55" s="12" t="s">
        <v>105</v>
      </c>
      <c r="H55" s="72">
        <v>225</v>
      </c>
      <c r="I55" s="75">
        <v>210</v>
      </c>
      <c r="J55" s="8">
        <f t="shared" si="1"/>
        <v>435</v>
      </c>
      <c r="K55" s="2"/>
      <c r="L55" s="13"/>
      <c r="M55" s="13"/>
      <c r="N55" s="13"/>
      <c r="O55" s="2"/>
      <c r="P55" s="2"/>
      <c r="Q55" s="2"/>
    </row>
    <row r="56" spans="1:17" ht="15.75" customHeight="1" x14ac:dyDescent="0.25">
      <c r="A56" s="8">
        <f t="shared" si="4"/>
        <v>44</v>
      </c>
      <c r="B56" s="12" t="s">
        <v>106</v>
      </c>
      <c r="C56" s="72">
        <v>225</v>
      </c>
      <c r="D56" s="75">
        <v>210</v>
      </c>
      <c r="E56" s="8">
        <f t="shared" si="0"/>
        <v>435</v>
      </c>
      <c r="F56" s="8">
        <f t="shared" si="5"/>
        <v>92</v>
      </c>
      <c r="G56" s="12" t="s">
        <v>107</v>
      </c>
      <c r="H56" s="72">
        <v>225</v>
      </c>
      <c r="I56" s="75">
        <v>210</v>
      </c>
      <c r="J56" s="8">
        <f t="shared" si="1"/>
        <v>435</v>
      </c>
      <c r="K56" s="2"/>
      <c r="L56" s="13"/>
      <c r="M56" s="13"/>
      <c r="N56" s="13"/>
      <c r="O56" s="2"/>
      <c r="P56" s="2"/>
      <c r="Q56" s="2"/>
    </row>
    <row r="57" spans="1:17" ht="15.75" customHeight="1" x14ac:dyDescent="0.25">
      <c r="A57" s="8">
        <f t="shared" si="4"/>
        <v>45</v>
      </c>
      <c r="B57" s="12" t="s">
        <v>108</v>
      </c>
      <c r="C57" s="72">
        <v>225</v>
      </c>
      <c r="D57" s="75">
        <v>210</v>
      </c>
      <c r="E57" s="8">
        <f t="shared" si="0"/>
        <v>435</v>
      </c>
      <c r="F57" s="8">
        <f t="shared" si="5"/>
        <v>93</v>
      </c>
      <c r="G57" s="12" t="s">
        <v>109</v>
      </c>
      <c r="H57" s="72">
        <v>225</v>
      </c>
      <c r="I57" s="75">
        <v>210</v>
      </c>
      <c r="J57" s="8">
        <f t="shared" si="1"/>
        <v>435</v>
      </c>
      <c r="K57" s="2"/>
      <c r="L57" s="14"/>
      <c r="M57" s="13"/>
      <c r="N57" s="15"/>
      <c r="O57" s="2"/>
      <c r="P57" s="2"/>
      <c r="Q57" s="2"/>
    </row>
    <row r="58" spans="1:17" ht="15.75" customHeight="1" x14ac:dyDescent="0.25">
      <c r="A58" s="8">
        <f t="shared" si="4"/>
        <v>46</v>
      </c>
      <c r="B58" s="12" t="s">
        <v>110</v>
      </c>
      <c r="C58" s="72">
        <v>225</v>
      </c>
      <c r="D58" s="75">
        <v>210</v>
      </c>
      <c r="E58" s="8">
        <f t="shared" si="0"/>
        <v>435</v>
      </c>
      <c r="F58" s="8">
        <f t="shared" si="5"/>
        <v>94</v>
      </c>
      <c r="G58" s="12" t="s">
        <v>111</v>
      </c>
      <c r="H58" s="72">
        <v>225</v>
      </c>
      <c r="I58" s="75">
        <v>210</v>
      </c>
      <c r="J58" s="8">
        <f t="shared" si="1"/>
        <v>435</v>
      </c>
      <c r="K58" s="2"/>
      <c r="L58" s="16"/>
      <c r="M58" s="13"/>
      <c r="N58" s="15"/>
      <c r="O58" s="2"/>
      <c r="P58" s="2"/>
      <c r="Q58" s="2"/>
    </row>
    <row r="59" spans="1:17" ht="15.75" customHeight="1" x14ac:dyDescent="0.25">
      <c r="A59" s="17">
        <f t="shared" si="4"/>
        <v>47</v>
      </c>
      <c r="B59" s="18" t="s">
        <v>112</v>
      </c>
      <c r="C59" s="72">
        <v>225</v>
      </c>
      <c r="D59" s="75">
        <v>210</v>
      </c>
      <c r="E59" s="17">
        <f t="shared" si="0"/>
        <v>435</v>
      </c>
      <c r="F59" s="17">
        <f t="shared" si="5"/>
        <v>95</v>
      </c>
      <c r="G59" s="18" t="s">
        <v>113</v>
      </c>
      <c r="H59" s="72">
        <v>225</v>
      </c>
      <c r="I59" s="75">
        <v>210</v>
      </c>
      <c r="J59" s="17">
        <f t="shared" si="1"/>
        <v>435</v>
      </c>
      <c r="K59" s="2"/>
      <c r="L59" s="16"/>
      <c r="M59" s="19"/>
      <c r="N59" s="15"/>
      <c r="O59" s="2"/>
      <c r="P59" s="2"/>
      <c r="Q59" s="2"/>
    </row>
    <row r="60" spans="1:17" ht="15.75" customHeight="1" x14ac:dyDescent="0.25">
      <c r="A60" s="17">
        <f t="shared" si="4"/>
        <v>48</v>
      </c>
      <c r="B60" s="18" t="s">
        <v>114</v>
      </c>
      <c r="C60" s="72">
        <v>225</v>
      </c>
      <c r="D60" s="75">
        <v>210</v>
      </c>
      <c r="E60" s="17">
        <f t="shared" si="0"/>
        <v>435</v>
      </c>
      <c r="F60" s="17">
        <f t="shared" si="5"/>
        <v>96</v>
      </c>
      <c r="G60" s="18" t="s">
        <v>115</v>
      </c>
      <c r="H60" s="72">
        <v>225</v>
      </c>
      <c r="I60" s="75">
        <v>210</v>
      </c>
      <c r="J60" s="17">
        <f t="shared" si="1"/>
        <v>435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4.25" customHeight="1" x14ac:dyDescent="0.25">
      <c r="A62" s="156" t="s">
        <v>234</v>
      </c>
      <c r="B62" s="157"/>
      <c r="C62" s="157"/>
      <c r="D62" s="157"/>
      <c r="E62" s="157"/>
      <c r="F62" s="157"/>
      <c r="G62" s="158"/>
      <c r="H62" s="20" t="s">
        <v>118</v>
      </c>
      <c r="I62" s="20" t="s">
        <v>119</v>
      </c>
      <c r="J62" s="20" t="s">
        <v>120</v>
      </c>
      <c r="K62" s="2"/>
      <c r="L62" s="16"/>
      <c r="M62" s="7"/>
      <c r="N62" s="7"/>
      <c r="O62" s="7"/>
      <c r="P62" s="7"/>
      <c r="Q62" s="7"/>
    </row>
    <row r="63" spans="1:17" ht="24.75" customHeight="1" x14ac:dyDescent="0.25">
      <c r="A63" s="159" t="s">
        <v>231</v>
      </c>
      <c r="B63" s="160"/>
      <c r="C63" s="160"/>
      <c r="D63" s="160"/>
      <c r="E63" s="136" t="s">
        <v>242</v>
      </c>
      <c r="F63" s="137"/>
      <c r="G63" s="138"/>
      <c r="H63" s="21">
        <v>0</v>
      </c>
      <c r="I63" s="21">
        <v>0</v>
      </c>
      <c r="J63" s="21">
        <f>H63+I63</f>
        <v>0</v>
      </c>
      <c r="K63" s="2"/>
      <c r="L63" s="22">
        <v>0</v>
      </c>
      <c r="M63" s="32">
        <f>L63/1000</f>
        <v>0</v>
      </c>
      <c r="N63" s="4"/>
      <c r="O63" s="7"/>
      <c r="P63" s="7"/>
      <c r="Q63" s="7"/>
    </row>
    <row r="64" spans="1:17" ht="26.25" customHeight="1" x14ac:dyDescent="0.25">
      <c r="A64" s="161"/>
      <c r="B64" s="162"/>
      <c r="C64" s="162"/>
      <c r="D64" s="162"/>
      <c r="E64" s="139" t="s">
        <v>243</v>
      </c>
      <c r="F64" s="140"/>
      <c r="G64" s="141"/>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2" t="s">
        <v>244</v>
      </c>
      <c r="B66" s="143"/>
      <c r="C66" s="143"/>
      <c r="D66" s="143"/>
      <c r="E66" s="143"/>
      <c r="F66" s="143"/>
      <c r="G66" s="143"/>
      <c r="H66" s="143"/>
      <c r="I66" s="143"/>
      <c r="J66" s="144"/>
      <c r="K66" s="2" t="s">
        <v>124</v>
      </c>
      <c r="L66" s="24"/>
      <c r="M66" s="27">
        <v>0.112</v>
      </c>
      <c r="N66" s="28">
        <v>0.124</v>
      </c>
      <c r="O66" s="29">
        <f>M66+N66</f>
        <v>0.23599999999999999</v>
      </c>
      <c r="P66" s="29" t="e">
        <f>O66/J63*100</f>
        <v>#DIV/0!</v>
      </c>
      <c r="Q66" s="7"/>
    </row>
    <row r="67" spans="1:17" ht="25.5" customHeight="1" x14ac:dyDescent="0.25">
      <c r="A67" s="30"/>
      <c r="B67" s="31"/>
      <c r="C67" s="31"/>
      <c r="D67" s="31"/>
      <c r="E67" s="31"/>
      <c r="F67" s="31"/>
      <c r="G67" s="31"/>
      <c r="H67" s="145" t="s">
        <v>125</v>
      </c>
      <c r="I67" s="146"/>
      <c r="J67" s="147"/>
      <c r="K67" s="2"/>
      <c r="L67" s="4"/>
      <c r="M67" s="29">
        <f>H63+H64-M66-0.018</f>
        <v>-0.13</v>
      </c>
      <c r="N67" s="29">
        <f>I63+I64-N66-0.018</f>
        <v>-0.14199999999999999</v>
      </c>
      <c r="O67" s="7"/>
      <c r="P67" s="7"/>
      <c r="Q67" s="7"/>
    </row>
    <row r="68" spans="1:17" ht="25.5" customHeight="1" x14ac:dyDescent="0.25">
      <c r="A68" s="39"/>
      <c r="B68" s="39"/>
      <c r="C68" s="39"/>
      <c r="D68" s="39"/>
      <c r="E68" s="39"/>
      <c r="F68" s="39"/>
      <c r="G68" s="39"/>
      <c r="H68" s="40"/>
      <c r="I68" s="41"/>
      <c r="J68" s="41"/>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0.21958333333333335</v>
      </c>
      <c r="N69" s="32">
        <f>(N67+N68)/24</f>
        <v>0.21408333333333332</v>
      </c>
      <c r="O69" s="23"/>
      <c r="P69" s="32">
        <f>M69+N69</f>
        <v>0.43366666666666664</v>
      </c>
      <c r="Q69" s="7"/>
    </row>
    <row r="70" spans="1:17" ht="15.75" customHeight="1" x14ac:dyDescent="0.25">
      <c r="A70" s="2"/>
      <c r="B70" s="2"/>
      <c r="C70" s="2"/>
      <c r="D70" s="2"/>
      <c r="E70" s="2"/>
      <c r="F70" s="2"/>
      <c r="G70" s="2"/>
      <c r="H70" s="2"/>
      <c r="I70" s="2"/>
      <c r="J70" s="2"/>
      <c r="K70" s="2"/>
      <c r="L70" s="7"/>
      <c r="M70" s="29">
        <f>M69*1000</f>
        <v>219.58333333333334</v>
      </c>
      <c r="N70" s="29">
        <f>N69*1000</f>
        <v>214.08333333333331</v>
      </c>
      <c r="O70" s="23"/>
      <c r="P70" s="29">
        <f>M70+N70</f>
        <v>433.66666666666663</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78"/>
      <c r="F72" s="2"/>
      <c r="G72" s="2"/>
      <c r="H72" s="2"/>
      <c r="I72" s="2"/>
      <c r="J72" s="78"/>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28" workbookViewId="0">
      <selection activeCell="L11" sqref="L11:N38"/>
    </sheetView>
  </sheetViews>
  <sheetFormatPr defaultColWidth="14.42578125" defaultRowHeight="15" x14ac:dyDescent="0.25"/>
  <cols>
    <col min="1" max="1" width="10.5703125" style="81" customWidth="1"/>
    <col min="2" max="2" width="18.5703125" style="81" customWidth="1"/>
    <col min="3" max="4" width="12.7109375" style="81" customWidth="1"/>
    <col min="5" max="5" width="14.7109375" style="81" customWidth="1"/>
    <col min="6" max="6" width="12.42578125" style="81" customWidth="1"/>
    <col min="7" max="7" width="15.140625" style="81" customWidth="1"/>
    <col min="8" max="9" width="12.7109375" style="81" customWidth="1"/>
    <col min="10" max="10" width="15" style="81" customWidth="1"/>
    <col min="11" max="11" width="9.140625" style="81" customWidth="1"/>
    <col min="12" max="12" width="13" style="81" customWidth="1"/>
    <col min="13" max="13" width="12.7109375" style="81" customWidth="1"/>
    <col min="14" max="14" width="14.28515625" style="81" customWidth="1"/>
    <col min="15" max="15" width="7.85546875" style="81" customWidth="1"/>
    <col min="16" max="17" width="9.140625" style="81" customWidth="1"/>
    <col min="18" max="16384" width="14.42578125" style="81"/>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246</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12</v>
      </c>
      <c r="D8" s="103"/>
      <c r="E8" s="103"/>
      <c r="F8" s="103"/>
      <c r="G8" s="103"/>
      <c r="H8" s="103"/>
      <c r="I8" s="103"/>
      <c r="J8" s="104"/>
      <c r="K8" s="2"/>
      <c r="L8" s="2"/>
      <c r="M8" s="2"/>
      <c r="N8" s="2"/>
      <c r="O8" s="2"/>
      <c r="P8" s="2"/>
      <c r="Q8" s="2"/>
    </row>
    <row r="9" spans="1:17" x14ac:dyDescent="0.25">
      <c r="A9" s="114" t="s">
        <v>13</v>
      </c>
      <c r="B9" s="104"/>
      <c r="C9" s="115" t="s">
        <v>247</v>
      </c>
      <c r="D9" s="116"/>
      <c r="E9" s="116"/>
      <c r="F9" s="116"/>
      <c r="G9" s="116"/>
      <c r="H9" s="116"/>
      <c r="I9" s="116"/>
      <c r="J9" s="117"/>
      <c r="K9" s="6"/>
      <c r="L9" s="6"/>
      <c r="M9" s="6"/>
      <c r="N9" s="6"/>
      <c r="O9" s="6"/>
      <c r="P9" s="6"/>
      <c r="Q9" s="6"/>
    </row>
    <row r="10" spans="1:17" x14ac:dyDescent="0.25">
      <c r="A10" s="111" t="s">
        <v>14</v>
      </c>
      <c r="B10" s="104"/>
      <c r="C10" s="115"/>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72">
        <v>225</v>
      </c>
      <c r="D13" s="75">
        <v>210</v>
      </c>
      <c r="E13" s="11">
        <f t="shared" ref="E13:E60" si="0">SUM(C13,D13)</f>
        <v>435</v>
      </c>
      <c r="F13" s="8">
        <v>49</v>
      </c>
      <c r="G13" s="12" t="s">
        <v>21</v>
      </c>
      <c r="H13" s="72">
        <v>225</v>
      </c>
      <c r="I13" s="75">
        <v>210</v>
      </c>
      <c r="J13" s="8">
        <f t="shared" ref="J13:J60" si="1">SUM(H13,I13)</f>
        <v>435</v>
      </c>
      <c r="K13" s="2"/>
      <c r="L13" s="2"/>
      <c r="M13" s="7"/>
      <c r="N13" s="7"/>
      <c r="O13" s="2"/>
      <c r="P13" s="2"/>
      <c r="Q13" s="2"/>
    </row>
    <row r="14" spans="1:17" x14ac:dyDescent="0.25">
      <c r="A14" s="8">
        <f t="shared" ref="A14:A36" si="2">A13+1</f>
        <v>2</v>
      </c>
      <c r="B14" s="9" t="s">
        <v>22</v>
      </c>
      <c r="C14" s="72">
        <v>225</v>
      </c>
      <c r="D14" s="75">
        <v>210</v>
      </c>
      <c r="E14" s="11">
        <f t="shared" si="0"/>
        <v>435</v>
      </c>
      <c r="F14" s="8">
        <f t="shared" ref="F14:F36" si="3">F13+1</f>
        <v>50</v>
      </c>
      <c r="G14" s="12" t="s">
        <v>23</v>
      </c>
      <c r="H14" s="72">
        <v>225</v>
      </c>
      <c r="I14" s="75">
        <v>210</v>
      </c>
      <c r="J14" s="8">
        <f t="shared" si="1"/>
        <v>435</v>
      </c>
      <c r="K14" s="2"/>
      <c r="L14" s="2" t="s">
        <v>20</v>
      </c>
      <c r="M14" s="7">
        <f>AVERAGE(C13:C16)</f>
        <v>225</v>
      </c>
      <c r="N14" s="7">
        <f>AVERAGE(D13:D16)</f>
        <v>210</v>
      </c>
      <c r="O14" s="2"/>
      <c r="P14" s="2"/>
      <c r="Q14" s="2"/>
    </row>
    <row r="15" spans="1:17" x14ac:dyDescent="0.25">
      <c r="A15" s="8">
        <f t="shared" si="2"/>
        <v>3</v>
      </c>
      <c r="B15" s="9" t="s">
        <v>24</v>
      </c>
      <c r="C15" s="72">
        <v>225</v>
      </c>
      <c r="D15" s="75">
        <v>210</v>
      </c>
      <c r="E15" s="11">
        <f t="shared" si="0"/>
        <v>435</v>
      </c>
      <c r="F15" s="8">
        <f t="shared" si="3"/>
        <v>51</v>
      </c>
      <c r="G15" s="12" t="s">
        <v>25</v>
      </c>
      <c r="H15" s="72">
        <v>225</v>
      </c>
      <c r="I15" s="75">
        <v>210</v>
      </c>
      <c r="J15" s="8">
        <f t="shared" si="1"/>
        <v>435</v>
      </c>
      <c r="K15" s="2"/>
      <c r="L15" s="2" t="s">
        <v>28</v>
      </c>
      <c r="M15" s="7">
        <f>AVERAGE(C17:C20)</f>
        <v>225</v>
      </c>
      <c r="N15" s="7">
        <f>AVERAGE(D17:D20)</f>
        <v>210</v>
      </c>
      <c r="O15" s="2"/>
      <c r="P15" s="2"/>
      <c r="Q15" s="2"/>
    </row>
    <row r="16" spans="1:17" x14ac:dyDescent="0.25">
      <c r="A16" s="8">
        <f t="shared" si="2"/>
        <v>4</v>
      </c>
      <c r="B16" s="9" t="s">
        <v>26</v>
      </c>
      <c r="C16" s="72">
        <v>225</v>
      </c>
      <c r="D16" s="75">
        <v>210</v>
      </c>
      <c r="E16" s="11">
        <f t="shared" si="0"/>
        <v>435</v>
      </c>
      <c r="F16" s="8">
        <f t="shared" si="3"/>
        <v>52</v>
      </c>
      <c r="G16" s="12" t="s">
        <v>27</v>
      </c>
      <c r="H16" s="72">
        <v>225</v>
      </c>
      <c r="I16" s="75">
        <v>210</v>
      </c>
      <c r="J16" s="8">
        <f t="shared" si="1"/>
        <v>435</v>
      </c>
      <c r="K16" s="2"/>
      <c r="L16" s="2" t="s">
        <v>36</v>
      </c>
      <c r="M16" s="7">
        <f>AVERAGE(C21:C24)</f>
        <v>225</v>
      </c>
      <c r="N16" s="7">
        <f>AVERAGE(D21:D24)</f>
        <v>210</v>
      </c>
      <c r="O16" s="2"/>
      <c r="P16" s="2"/>
      <c r="Q16" s="2"/>
    </row>
    <row r="17" spans="1:17" x14ac:dyDescent="0.25">
      <c r="A17" s="8">
        <f t="shared" si="2"/>
        <v>5</v>
      </c>
      <c r="B17" s="9" t="s">
        <v>28</v>
      </c>
      <c r="C17" s="72">
        <v>225</v>
      </c>
      <c r="D17" s="75">
        <v>210</v>
      </c>
      <c r="E17" s="11">
        <f t="shared" si="0"/>
        <v>435</v>
      </c>
      <c r="F17" s="8">
        <f t="shared" si="3"/>
        <v>53</v>
      </c>
      <c r="G17" s="12" t="s">
        <v>29</v>
      </c>
      <c r="H17" s="72">
        <v>225</v>
      </c>
      <c r="I17" s="75">
        <v>210</v>
      </c>
      <c r="J17" s="8">
        <f t="shared" si="1"/>
        <v>435</v>
      </c>
      <c r="K17" s="2"/>
      <c r="L17" s="2" t="s">
        <v>44</v>
      </c>
      <c r="M17" s="7">
        <f>AVERAGE(C25:C28)</f>
        <v>225</v>
      </c>
      <c r="N17" s="7">
        <f>AVERAGE(D25:D28)</f>
        <v>210</v>
      </c>
      <c r="O17" s="2"/>
      <c r="P17" s="2"/>
      <c r="Q17" s="2"/>
    </row>
    <row r="18" spans="1:17" x14ac:dyDescent="0.25">
      <c r="A18" s="8">
        <f t="shared" si="2"/>
        <v>6</v>
      </c>
      <c r="B18" s="9" t="s">
        <v>30</v>
      </c>
      <c r="C18" s="72">
        <v>225</v>
      </c>
      <c r="D18" s="75">
        <v>210</v>
      </c>
      <c r="E18" s="11">
        <f t="shared" si="0"/>
        <v>435</v>
      </c>
      <c r="F18" s="8">
        <f t="shared" si="3"/>
        <v>54</v>
      </c>
      <c r="G18" s="12" t="s">
        <v>31</v>
      </c>
      <c r="H18" s="72">
        <v>225</v>
      </c>
      <c r="I18" s="75">
        <v>210</v>
      </c>
      <c r="J18" s="8">
        <f t="shared" si="1"/>
        <v>435</v>
      </c>
      <c r="K18" s="2"/>
      <c r="L18" s="2" t="s">
        <v>52</v>
      </c>
      <c r="M18" s="7">
        <f>AVERAGE(C29:C32)</f>
        <v>225</v>
      </c>
      <c r="N18" s="7">
        <f>AVERAGE(D29:D32)</f>
        <v>210</v>
      </c>
      <c r="O18" s="2"/>
      <c r="P18" s="2"/>
      <c r="Q18" s="2"/>
    </row>
    <row r="19" spans="1:17" x14ac:dyDescent="0.25">
      <c r="A19" s="8">
        <f t="shared" si="2"/>
        <v>7</v>
      </c>
      <c r="B19" s="9" t="s">
        <v>32</v>
      </c>
      <c r="C19" s="72">
        <v>225</v>
      </c>
      <c r="D19" s="75">
        <v>210</v>
      </c>
      <c r="E19" s="11">
        <f t="shared" si="0"/>
        <v>435</v>
      </c>
      <c r="F19" s="8">
        <f t="shared" si="3"/>
        <v>55</v>
      </c>
      <c r="G19" s="12" t="s">
        <v>33</v>
      </c>
      <c r="H19" s="72">
        <v>225</v>
      </c>
      <c r="I19" s="75">
        <v>210</v>
      </c>
      <c r="J19" s="8">
        <f t="shared" si="1"/>
        <v>435</v>
      </c>
      <c r="K19" s="2"/>
      <c r="L19" s="2" t="s">
        <v>60</v>
      </c>
      <c r="M19" s="7">
        <f>AVERAGE(C33:C36)</f>
        <v>225</v>
      </c>
      <c r="N19" s="7">
        <f>AVERAGE(D33:D36)</f>
        <v>210</v>
      </c>
      <c r="O19" s="2"/>
      <c r="P19" s="2"/>
      <c r="Q19" s="2"/>
    </row>
    <row r="20" spans="1:17" x14ac:dyDescent="0.25">
      <c r="A20" s="8">
        <f t="shared" si="2"/>
        <v>8</v>
      </c>
      <c r="B20" s="9" t="s">
        <v>34</v>
      </c>
      <c r="C20" s="72">
        <v>225</v>
      </c>
      <c r="D20" s="75">
        <v>210</v>
      </c>
      <c r="E20" s="11">
        <f t="shared" si="0"/>
        <v>435</v>
      </c>
      <c r="F20" s="8">
        <f t="shared" si="3"/>
        <v>56</v>
      </c>
      <c r="G20" s="12" t="s">
        <v>35</v>
      </c>
      <c r="H20" s="72">
        <v>225</v>
      </c>
      <c r="I20" s="75">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2">
        <v>225</v>
      </c>
      <c r="D21" s="75">
        <v>210</v>
      </c>
      <c r="E21" s="11">
        <f t="shared" si="0"/>
        <v>435</v>
      </c>
      <c r="F21" s="8">
        <f t="shared" si="3"/>
        <v>57</v>
      </c>
      <c r="G21" s="12" t="s">
        <v>37</v>
      </c>
      <c r="H21" s="72">
        <v>225</v>
      </c>
      <c r="I21" s="75">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2">
        <v>225</v>
      </c>
      <c r="D22" s="75">
        <v>210</v>
      </c>
      <c r="E22" s="11">
        <f t="shared" si="0"/>
        <v>435</v>
      </c>
      <c r="F22" s="8">
        <f t="shared" si="3"/>
        <v>58</v>
      </c>
      <c r="G22" s="12" t="s">
        <v>39</v>
      </c>
      <c r="H22" s="72">
        <v>225</v>
      </c>
      <c r="I22" s="75">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2">
        <v>225</v>
      </c>
      <c r="D23" s="75">
        <v>210</v>
      </c>
      <c r="E23" s="11">
        <f t="shared" si="0"/>
        <v>435</v>
      </c>
      <c r="F23" s="8">
        <f t="shared" si="3"/>
        <v>59</v>
      </c>
      <c r="G23" s="12" t="s">
        <v>41</v>
      </c>
      <c r="H23" s="72">
        <v>225</v>
      </c>
      <c r="I23" s="75">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2">
        <v>225</v>
      </c>
      <c r="D24" s="75">
        <v>210</v>
      </c>
      <c r="E24" s="11">
        <f t="shared" si="0"/>
        <v>435</v>
      </c>
      <c r="F24" s="8">
        <f t="shared" si="3"/>
        <v>60</v>
      </c>
      <c r="G24" s="12" t="s">
        <v>43</v>
      </c>
      <c r="H24" s="72">
        <v>225</v>
      </c>
      <c r="I24" s="75">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2">
        <v>225</v>
      </c>
      <c r="D25" s="75">
        <v>210</v>
      </c>
      <c r="E25" s="11">
        <f t="shared" si="0"/>
        <v>435</v>
      </c>
      <c r="F25" s="8">
        <f t="shared" si="3"/>
        <v>61</v>
      </c>
      <c r="G25" s="12" t="s">
        <v>45</v>
      </c>
      <c r="H25" s="72">
        <v>225</v>
      </c>
      <c r="I25" s="75">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2">
        <v>225</v>
      </c>
      <c r="D26" s="75">
        <v>210</v>
      </c>
      <c r="E26" s="11">
        <f t="shared" si="0"/>
        <v>435</v>
      </c>
      <c r="F26" s="8">
        <f t="shared" si="3"/>
        <v>62</v>
      </c>
      <c r="G26" s="12" t="s">
        <v>47</v>
      </c>
      <c r="H26" s="72">
        <v>225</v>
      </c>
      <c r="I26" s="75">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2">
        <v>225</v>
      </c>
      <c r="D27" s="75">
        <v>210</v>
      </c>
      <c r="E27" s="11">
        <f t="shared" si="0"/>
        <v>435</v>
      </c>
      <c r="F27" s="8">
        <f t="shared" si="3"/>
        <v>63</v>
      </c>
      <c r="G27" s="12" t="s">
        <v>49</v>
      </c>
      <c r="H27" s="72">
        <v>225</v>
      </c>
      <c r="I27" s="75">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2">
        <v>225</v>
      </c>
      <c r="D28" s="75">
        <v>210</v>
      </c>
      <c r="E28" s="11">
        <f t="shared" si="0"/>
        <v>435</v>
      </c>
      <c r="F28" s="8">
        <f t="shared" si="3"/>
        <v>64</v>
      </c>
      <c r="G28" s="12" t="s">
        <v>51</v>
      </c>
      <c r="H28" s="72">
        <v>225</v>
      </c>
      <c r="I28" s="75">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2">
        <v>225</v>
      </c>
      <c r="D29" s="75">
        <v>210</v>
      </c>
      <c r="E29" s="11">
        <f t="shared" si="0"/>
        <v>435</v>
      </c>
      <c r="F29" s="8">
        <f t="shared" si="3"/>
        <v>65</v>
      </c>
      <c r="G29" s="12" t="s">
        <v>53</v>
      </c>
      <c r="H29" s="72">
        <v>225</v>
      </c>
      <c r="I29" s="75">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2">
        <v>225</v>
      </c>
      <c r="D30" s="75">
        <v>210</v>
      </c>
      <c r="E30" s="11">
        <f t="shared" si="0"/>
        <v>435</v>
      </c>
      <c r="F30" s="8">
        <f t="shared" si="3"/>
        <v>66</v>
      </c>
      <c r="G30" s="12" t="s">
        <v>55</v>
      </c>
      <c r="H30" s="72">
        <v>225</v>
      </c>
      <c r="I30" s="75">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2">
        <v>225</v>
      </c>
      <c r="D31" s="75">
        <v>210</v>
      </c>
      <c r="E31" s="11">
        <f t="shared" si="0"/>
        <v>435</v>
      </c>
      <c r="F31" s="8">
        <f t="shared" si="3"/>
        <v>67</v>
      </c>
      <c r="G31" s="12" t="s">
        <v>57</v>
      </c>
      <c r="H31" s="72">
        <v>225</v>
      </c>
      <c r="I31" s="75">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2">
        <v>225</v>
      </c>
      <c r="D32" s="75">
        <v>210</v>
      </c>
      <c r="E32" s="11">
        <f t="shared" si="0"/>
        <v>435</v>
      </c>
      <c r="F32" s="8">
        <f t="shared" si="3"/>
        <v>68</v>
      </c>
      <c r="G32" s="12" t="s">
        <v>59</v>
      </c>
      <c r="H32" s="72">
        <v>225</v>
      </c>
      <c r="I32" s="75">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2">
        <v>225</v>
      </c>
      <c r="D33" s="75">
        <v>210</v>
      </c>
      <c r="E33" s="11">
        <f t="shared" si="0"/>
        <v>435</v>
      </c>
      <c r="F33" s="8">
        <f t="shared" si="3"/>
        <v>69</v>
      </c>
      <c r="G33" s="12" t="s">
        <v>61</v>
      </c>
      <c r="H33" s="72">
        <v>225</v>
      </c>
      <c r="I33" s="75">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2">
        <v>225</v>
      </c>
      <c r="D34" s="75">
        <v>210</v>
      </c>
      <c r="E34" s="11">
        <f t="shared" si="0"/>
        <v>435</v>
      </c>
      <c r="F34" s="8">
        <f t="shared" si="3"/>
        <v>70</v>
      </c>
      <c r="G34" s="12" t="s">
        <v>63</v>
      </c>
      <c r="H34" s="72">
        <v>225</v>
      </c>
      <c r="I34" s="75">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2">
        <v>225</v>
      </c>
      <c r="D35" s="75">
        <v>210</v>
      </c>
      <c r="E35" s="11">
        <f t="shared" si="0"/>
        <v>435</v>
      </c>
      <c r="F35" s="8">
        <f t="shared" si="3"/>
        <v>71</v>
      </c>
      <c r="G35" s="12" t="s">
        <v>65</v>
      </c>
      <c r="H35" s="72">
        <v>225</v>
      </c>
      <c r="I35" s="75">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2">
        <v>225</v>
      </c>
      <c r="D36" s="75">
        <v>210</v>
      </c>
      <c r="E36" s="11">
        <f t="shared" si="0"/>
        <v>435</v>
      </c>
      <c r="F36" s="8">
        <f t="shared" si="3"/>
        <v>72</v>
      </c>
      <c r="G36" s="12" t="s">
        <v>67</v>
      </c>
      <c r="H36" s="72">
        <v>225</v>
      </c>
      <c r="I36" s="75">
        <v>210</v>
      </c>
      <c r="J36" s="8">
        <f t="shared" si="1"/>
        <v>435</v>
      </c>
      <c r="K36" s="2"/>
      <c r="L36" s="101" t="s">
        <v>101</v>
      </c>
      <c r="M36" s="7">
        <f>AVERAGE(H53:H56)</f>
        <v>225</v>
      </c>
      <c r="N36" s="7">
        <f>AVERAGE(I53:I56)</f>
        <v>210</v>
      </c>
      <c r="O36" s="2"/>
      <c r="P36" s="2"/>
      <c r="Q36" s="2"/>
    </row>
    <row r="37" spans="1:17" ht="15.75" customHeight="1" x14ac:dyDescent="0.25">
      <c r="A37" s="8">
        <v>25</v>
      </c>
      <c r="B37" s="9" t="s">
        <v>68</v>
      </c>
      <c r="C37" s="72">
        <v>225</v>
      </c>
      <c r="D37" s="75">
        <v>210</v>
      </c>
      <c r="E37" s="11">
        <f t="shared" si="0"/>
        <v>435</v>
      </c>
      <c r="F37" s="8">
        <v>73</v>
      </c>
      <c r="G37" s="12" t="s">
        <v>69</v>
      </c>
      <c r="H37" s="72">
        <v>225</v>
      </c>
      <c r="I37" s="75">
        <v>210</v>
      </c>
      <c r="J37" s="8">
        <f t="shared" si="1"/>
        <v>435</v>
      </c>
      <c r="K37" s="2"/>
      <c r="L37" s="101" t="s">
        <v>109</v>
      </c>
      <c r="M37" s="7">
        <f>AVERAGE(H57:H60)</f>
        <v>225</v>
      </c>
      <c r="N37" s="7">
        <f>AVERAGE(I57:I60)</f>
        <v>210</v>
      </c>
      <c r="O37" s="2"/>
      <c r="P37" s="2"/>
      <c r="Q37" s="2"/>
    </row>
    <row r="38" spans="1:17" ht="15.75" customHeight="1" x14ac:dyDescent="0.25">
      <c r="A38" s="8">
        <f t="shared" ref="A38:A60" si="4">A37+1</f>
        <v>26</v>
      </c>
      <c r="B38" s="9" t="s">
        <v>70</v>
      </c>
      <c r="C38" s="72">
        <v>225</v>
      </c>
      <c r="D38" s="75">
        <v>210</v>
      </c>
      <c r="E38" s="8">
        <f t="shared" si="0"/>
        <v>435</v>
      </c>
      <c r="F38" s="8">
        <f t="shared" ref="F38:F60" si="5">F37+1</f>
        <v>74</v>
      </c>
      <c r="G38" s="12" t="s">
        <v>71</v>
      </c>
      <c r="H38" s="72">
        <v>225</v>
      </c>
      <c r="I38" s="75">
        <v>210</v>
      </c>
      <c r="J38" s="8">
        <f t="shared" si="1"/>
        <v>435</v>
      </c>
      <c r="K38" s="2"/>
      <c r="L38" s="101" t="s">
        <v>302</v>
      </c>
      <c r="M38" s="101">
        <f>AVERAGE(M14:M37)</f>
        <v>225</v>
      </c>
      <c r="N38" s="101">
        <f>AVERAGE(N14:N37)</f>
        <v>210</v>
      </c>
      <c r="O38" s="2"/>
      <c r="P38" s="2"/>
      <c r="Q38" s="2"/>
    </row>
    <row r="39" spans="1:17" ht="15.75" customHeight="1" x14ac:dyDescent="0.25">
      <c r="A39" s="8">
        <f t="shared" si="4"/>
        <v>27</v>
      </c>
      <c r="B39" s="9" t="s">
        <v>72</v>
      </c>
      <c r="C39" s="72">
        <v>225</v>
      </c>
      <c r="D39" s="75">
        <v>210</v>
      </c>
      <c r="E39" s="8">
        <f t="shared" si="0"/>
        <v>435</v>
      </c>
      <c r="F39" s="8">
        <f t="shared" si="5"/>
        <v>75</v>
      </c>
      <c r="G39" s="12" t="s">
        <v>73</v>
      </c>
      <c r="H39" s="72">
        <v>225</v>
      </c>
      <c r="I39" s="75">
        <v>210</v>
      </c>
      <c r="J39" s="8">
        <f t="shared" si="1"/>
        <v>435</v>
      </c>
      <c r="K39" s="2"/>
      <c r="L39" s="2"/>
      <c r="M39" s="2"/>
      <c r="N39" s="2"/>
      <c r="O39" s="2"/>
      <c r="P39" s="2"/>
      <c r="Q39" s="2"/>
    </row>
    <row r="40" spans="1:17" ht="15.75" customHeight="1" x14ac:dyDescent="0.25">
      <c r="A40" s="8">
        <f t="shared" si="4"/>
        <v>28</v>
      </c>
      <c r="B40" s="9" t="s">
        <v>74</v>
      </c>
      <c r="C40" s="72">
        <v>225</v>
      </c>
      <c r="D40" s="75">
        <v>210</v>
      </c>
      <c r="E40" s="8">
        <f t="shared" si="0"/>
        <v>435</v>
      </c>
      <c r="F40" s="8">
        <f t="shared" si="5"/>
        <v>76</v>
      </c>
      <c r="G40" s="12" t="s">
        <v>75</v>
      </c>
      <c r="H40" s="72">
        <v>225</v>
      </c>
      <c r="I40" s="75">
        <v>210</v>
      </c>
      <c r="J40" s="8">
        <f t="shared" si="1"/>
        <v>435</v>
      </c>
      <c r="K40" s="2"/>
      <c r="L40" s="2"/>
      <c r="M40" s="2"/>
      <c r="N40" s="2"/>
      <c r="O40" s="2"/>
      <c r="P40" s="2"/>
      <c r="Q40" s="2"/>
    </row>
    <row r="41" spans="1:17" ht="15.75" customHeight="1" x14ac:dyDescent="0.25">
      <c r="A41" s="8">
        <f t="shared" si="4"/>
        <v>29</v>
      </c>
      <c r="B41" s="9" t="s">
        <v>76</v>
      </c>
      <c r="C41" s="72">
        <v>225</v>
      </c>
      <c r="D41" s="75">
        <v>210</v>
      </c>
      <c r="E41" s="8">
        <f t="shared" si="0"/>
        <v>435</v>
      </c>
      <c r="F41" s="8">
        <f t="shared" si="5"/>
        <v>77</v>
      </c>
      <c r="G41" s="12" t="s">
        <v>77</v>
      </c>
      <c r="H41" s="72">
        <v>225</v>
      </c>
      <c r="I41" s="75">
        <v>210</v>
      </c>
      <c r="J41" s="8">
        <f t="shared" si="1"/>
        <v>435</v>
      </c>
      <c r="K41" s="2"/>
      <c r="L41" s="2"/>
      <c r="M41" s="2"/>
      <c r="N41" s="2"/>
      <c r="O41" s="2"/>
      <c r="P41" s="2"/>
      <c r="Q41" s="2"/>
    </row>
    <row r="42" spans="1:17" ht="15.75" customHeight="1" x14ac:dyDescent="0.25">
      <c r="A42" s="8">
        <f t="shared" si="4"/>
        <v>30</v>
      </c>
      <c r="B42" s="9" t="s">
        <v>78</v>
      </c>
      <c r="C42" s="72">
        <v>225</v>
      </c>
      <c r="D42" s="75">
        <v>210</v>
      </c>
      <c r="E42" s="8">
        <f t="shared" si="0"/>
        <v>435</v>
      </c>
      <c r="F42" s="8">
        <f t="shared" si="5"/>
        <v>78</v>
      </c>
      <c r="G42" s="12" t="s">
        <v>79</v>
      </c>
      <c r="H42" s="72">
        <v>225</v>
      </c>
      <c r="I42" s="75">
        <v>210</v>
      </c>
      <c r="J42" s="8">
        <f t="shared" si="1"/>
        <v>435</v>
      </c>
      <c r="K42" s="2"/>
      <c r="L42" s="2"/>
      <c r="M42" s="2"/>
      <c r="N42" s="2"/>
      <c r="O42" s="2"/>
      <c r="P42" s="2"/>
      <c r="Q42" s="2"/>
    </row>
    <row r="43" spans="1:17" ht="15.75" customHeight="1" x14ac:dyDescent="0.25">
      <c r="A43" s="8">
        <f t="shared" si="4"/>
        <v>31</v>
      </c>
      <c r="B43" s="9" t="s">
        <v>80</v>
      </c>
      <c r="C43" s="72">
        <v>225</v>
      </c>
      <c r="D43" s="75">
        <v>210</v>
      </c>
      <c r="E43" s="8">
        <f t="shared" si="0"/>
        <v>435</v>
      </c>
      <c r="F43" s="8">
        <f t="shared" si="5"/>
        <v>79</v>
      </c>
      <c r="G43" s="12" t="s">
        <v>81</v>
      </c>
      <c r="H43" s="72">
        <v>225</v>
      </c>
      <c r="I43" s="75">
        <v>210</v>
      </c>
      <c r="J43" s="8">
        <f t="shared" si="1"/>
        <v>435</v>
      </c>
      <c r="K43" s="2"/>
      <c r="L43" s="2"/>
      <c r="M43" s="2"/>
      <c r="N43" s="2"/>
      <c r="O43" s="2"/>
      <c r="P43" s="2"/>
      <c r="Q43" s="2"/>
    </row>
    <row r="44" spans="1:17" ht="15.75" customHeight="1" x14ac:dyDescent="0.25">
      <c r="A44" s="8">
        <f t="shared" si="4"/>
        <v>32</v>
      </c>
      <c r="B44" s="9" t="s">
        <v>82</v>
      </c>
      <c r="C44" s="72">
        <v>225</v>
      </c>
      <c r="D44" s="75">
        <v>210</v>
      </c>
      <c r="E44" s="8">
        <f t="shared" si="0"/>
        <v>435</v>
      </c>
      <c r="F44" s="8">
        <f t="shared" si="5"/>
        <v>80</v>
      </c>
      <c r="G44" s="12" t="s">
        <v>83</v>
      </c>
      <c r="H44" s="72">
        <v>225</v>
      </c>
      <c r="I44" s="75">
        <v>210</v>
      </c>
      <c r="J44" s="8">
        <f t="shared" si="1"/>
        <v>435</v>
      </c>
      <c r="K44" s="2"/>
      <c r="L44" s="2"/>
      <c r="M44" s="2"/>
      <c r="N44" s="2"/>
      <c r="O44" s="2"/>
      <c r="P44" s="2"/>
      <c r="Q44" s="2"/>
    </row>
    <row r="45" spans="1:17" ht="15.75" customHeight="1" x14ac:dyDescent="0.25">
      <c r="A45" s="8">
        <f t="shared" si="4"/>
        <v>33</v>
      </c>
      <c r="B45" s="9" t="s">
        <v>84</v>
      </c>
      <c r="C45" s="72">
        <v>225</v>
      </c>
      <c r="D45" s="75">
        <v>210</v>
      </c>
      <c r="E45" s="8">
        <f t="shared" si="0"/>
        <v>435</v>
      </c>
      <c r="F45" s="8">
        <f t="shared" si="5"/>
        <v>81</v>
      </c>
      <c r="G45" s="12" t="s">
        <v>85</v>
      </c>
      <c r="H45" s="72">
        <v>225</v>
      </c>
      <c r="I45" s="75">
        <v>210</v>
      </c>
      <c r="J45" s="8">
        <f t="shared" si="1"/>
        <v>435</v>
      </c>
      <c r="K45" s="2"/>
      <c r="L45" s="2"/>
      <c r="M45" s="2"/>
      <c r="N45" s="2"/>
      <c r="O45" s="2"/>
      <c r="P45" s="2"/>
      <c r="Q45" s="2"/>
    </row>
    <row r="46" spans="1:17" ht="15.75" customHeight="1" x14ac:dyDescent="0.25">
      <c r="A46" s="8">
        <f t="shared" si="4"/>
        <v>34</v>
      </c>
      <c r="B46" s="9" t="s">
        <v>86</v>
      </c>
      <c r="C46" s="72">
        <v>225</v>
      </c>
      <c r="D46" s="75">
        <v>210</v>
      </c>
      <c r="E46" s="8">
        <f t="shared" si="0"/>
        <v>435</v>
      </c>
      <c r="F46" s="8">
        <f t="shared" si="5"/>
        <v>82</v>
      </c>
      <c r="G46" s="12" t="s">
        <v>87</v>
      </c>
      <c r="H46" s="72">
        <v>225</v>
      </c>
      <c r="I46" s="75">
        <v>210</v>
      </c>
      <c r="J46" s="8">
        <f t="shared" si="1"/>
        <v>435</v>
      </c>
      <c r="K46" s="2"/>
      <c r="L46" s="2"/>
      <c r="M46" s="2"/>
      <c r="N46" s="2"/>
      <c r="O46" s="2"/>
      <c r="P46" s="2"/>
      <c r="Q46" s="2"/>
    </row>
    <row r="47" spans="1:17" ht="15.75" customHeight="1" x14ac:dyDescent="0.25">
      <c r="A47" s="8">
        <f t="shared" si="4"/>
        <v>35</v>
      </c>
      <c r="B47" s="9" t="s">
        <v>88</v>
      </c>
      <c r="C47" s="72">
        <v>225</v>
      </c>
      <c r="D47" s="75">
        <v>210</v>
      </c>
      <c r="E47" s="8">
        <f t="shared" si="0"/>
        <v>435</v>
      </c>
      <c r="F47" s="8">
        <f t="shared" si="5"/>
        <v>83</v>
      </c>
      <c r="G47" s="12" t="s">
        <v>89</v>
      </c>
      <c r="H47" s="72">
        <v>225</v>
      </c>
      <c r="I47" s="75">
        <v>210</v>
      </c>
      <c r="J47" s="8">
        <f t="shared" si="1"/>
        <v>435</v>
      </c>
      <c r="K47" s="2"/>
      <c r="L47" s="2"/>
      <c r="M47" s="2"/>
      <c r="N47" s="2"/>
      <c r="O47" s="2"/>
      <c r="P47" s="2"/>
      <c r="Q47" s="2"/>
    </row>
    <row r="48" spans="1:17" ht="15.75" customHeight="1" x14ac:dyDescent="0.25">
      <c r="A48" s="8">
        <f t="shared" si="4"/>
        <v>36</v>
      </c>
      <c r="B48" s="9" t="s">
        <v>90</v>
      </c>
      <c r="C48" s="72">
        <v>225</v>
      </c>
      <c r="D48" s="75">
        <v>210</v>
      </c>
      <c r="E48" s="8">
        <f t="shared" si="0"/>
        <v>435</v>
      </c>
      <c r="F48" s="8">
        <f t="shared" si="5"/>
        <v>84</v>
      </c>
      <c r="G48" s="12" t="s">
        <v>91</v>
      </c>
      <c r="H48" s="72">
        <v>225</v>
      </c>
      <c r="I48" s="75">
        <v>210</v>
      </c>
      <c r="J48" s="8">
        <f t="shared" si="1"/>
        <v>435</v>
      </c>
      <c r="K48" s="2"/>
      <c r="L48" s="2"/>
      <c r="M48" s="2"/>
      <c r="N48" s="2"/>
      <c r="O48" s="2"/>
      <c r="P48" s="2"/>
      <c r="Q48" s="2"/>
    </row>
    <row r="49" spans="1:17" ht="15.75" customHeight="1" x14ac:dyDescent="0.25">
      <c r="A49" s="8">
        <f t="shared" si="4"/>
        <v>37</v>
      </c>
      <c r="B49" s="9" t="s">
        <v>92</v>
      </c>
      <c r="C49" s="72">
        <v>225</v>
      </c>
      <c r="D49" s="75">
        <v>210</v>
      </c>
      <c r="E49" s="8">
        <f t="shared" si="0"/>
        <v>435</v>
      </c>
      <c r="F49" s="8">
        <f t="shared" si="5"/>
        <v>85</v>
      </c>
      <c r="G49" s="12" t="s">
        <v>93</v>
      </c>
      <c r="H49" s="72">
        <v>225</v>
      </c>
      <c r="I49" s="75">
        <v>210</v>
      </c>
      <c r="J49" s="8">
        <f t="shared" si="1"/>
        <v>435</v>
      </c>
      <c r="K49" s="2"/>
      <c r="L49" s="2"/>
      <c r="M49" s="2"/>
      <c r="N49" s="2"/>
      <c r="O49" s="2"/>
      <c r="P49" s="2"/>
      <c r="Q49" s="2"/>
    </row>
    <row r="50" spans="1:17" ht="15.75" customHeight="1" x14ac:dyDescent="0.25">
      <c r="A50" s="8">
        <f t="shared" si="4"/>
        <v>38</v>
      </c>
      <c r="B50" s="12" t="s">
        <v>94</v>
      </c>
      <c r="C50" s="72">
        <v>225</v>
      </c>
      <c r="D50" s="75">
        <v>210</v>
      </c>
      <c r="E50" s="8">
        <f t="shared" si="0"/>
        <v>435</v>
      </c>
      <c r="F50" s="8">
        <f t="shared" si="5"/>
        <v>86</v>
      </c>
      <c r="G50" s="12" t="s">
        <v>95</v>
      </c>
      <c r="H50" s="72">
        <v>225</v>
      </c>
      <c r="I50" s="75">
        <v>210</v>
      </c>
      <c r="J50" s="8">
        <f t="shared" si="1"/>
        <v>435</v>
      </c>
      <c r="K50" s="2"/>
      <c r="L50" s="2"/>
      <c r="M50" s="2"/>
      <c r="N50" s="2"/>
      <c r="O50" s="2"/>
      <c r="P50" s="2"/>
      <c r="Q50" s="2"/>
    </row>
    <row r="51" spans="1:17" ht="15.75" customHeight="1" x14ac:dyDescent="0.25">
      <c r="A51" s="8">
        <f t="shared" si="4"/>
        <v>39</v>
      </c>
      <c r="B51" s="12" t="s">
        <v>96</v>
      </c>
      <c r="C51" s="72">
        <v>225</v>
      </c>
      <c r="D51" s="75">
        <v>210</v>
      </c>
      <c r="E51" s="8">
        <f t="shared" si="0"/>
        <v>435</v>
      </c>
      <c r="F51" s="8">
        <f t="shared" si="5"/>
        <v>87</v>
      </c>
      <c r="G51" s="12" t="s">
        <v>97</v>
      </c>
      <c r="H51" s="72">
        <v>225</v>
      </c>
      <c r="I51" s="75">
        <v>210</v>
      </c>
      <c r="J51" s="8">
        <f t="shared" si="1"/>
        <v>435</v>
      </c>
      <c r="K51" s="2"/>
      <c r="L51" s="2"/>
      <c r="M51" s="2"/>
      <c r="N51" s="2"/>
      <c r="O51" s="2"/>
      <c r="P51" s="2"/>
      <c r="Q51" s="2"/>
    </row>
    <row r="52" spans="1:17" ht="15.75" customHeight="1" x14ac:dyDescent="0.25">
      <c r="A52" s="8">
        <f t="shared" si="4"/>
        <v>40</v>
      </c>
      <c r="B52" s="12" t="s">
        <v>98</v>
      </c>
      <c r="C52" s="72">
        <v>225</v>
      </c>
      <c r="D52" s="75">
        <v>210</v>
      </c>
      <c r="E52" s="8">
        <f t="shared" si="0"/>
        <v>435</v>
      </c>
      <c r="F52" s="8">
        <f t="shared" si="5"/>
        <v>88</v>
      </c>
      <c r="G52" s="12" t="s">
        <v>99</v>
      </c>
      <c r="H52" s="72">
        <v>225</v>
      </c>
      <c r="I52" s="75">
        <v>210</v>
      </c>
      <c r="J52" s="8">
        <f t="shared" si="1"/>
        <v>435</v>
      </c>
      <c r="K52" s="2"/>
      <c r="L52" s="2"/>
      <c r="M52" s="2"/>
      <c r="N52" s="2"/>
      <c r="O52" s="2"/>
      <c r="P52" s="2"/>
      <c r="Q52" s="2"/>
    </row>
    <row r="53" spans="1:17" ht="15.75" customHeight="1" x14ac:dyDescent="0.25">
      <c r="A53" s="8">
        <f t="shared" si="4"/>
        <v>41</v>
      </c>
      <c r="B53" s="12" t="s">
        <v>100</v>
      </c>
      <c r="C53" s="72">
        <v>225</v>
      </c>
      <c r="D53" s="75">
        <v>210</v>
      </c>
      <c r="E53" s="8">
        <f t="shared" si="0"/>
        <v>435</v>
      </c>
      <c r="F53" s="8">
        <f t="shared" si="5"/>
        <v>89</v>
      </c>
      <c r="G53" s="12" t="s">
        <v>101</v>
      </c>
      <c r="H53" s="72">
        <v>225</v>
      </c>
      <c r="I53" s="75">
        <v>210</v>
      </c>
      <c r="J53" s="8">
        <f t="shared" si="1"/>
        <v>435</v>
      </c>
      <c r="K53" s="2"/>
      <c r="L53" s="13"/>
      <c r="M53" s="13"/>
      <c r="N53" s="13"/>
      <c r="O53" s="2"/>
      <c r="P53" s="2"/>
      <c r="Q53" s="2"/>
    </row>
    <row r="54" spans="1:17" ht="15.75" customHeight="1" x14ac:dyDescent="0.25">
      <c r="A54" s="8">
        <f t="shared" si="4"/>
        <v>42</v>
      </c>
      <c r="B54" s="12" t="s">
        <v>102</v>
      </c>
      <c r="C54" s="72">
        <v>225</v>
      </c>
      <c r="D54" s="75">
        <v>210</v>
      </c>
      <c r="E54" s="8">
        <f t="shared" si="0"/>
        <v>435</v>
      </c>
      <c r="F54" s="8">
        <f t="shared" si="5"/>
        <v>90</v>
      </c>
      <c r="G54" s="12" t="s">
        <v>103</v>
      </c>
      <c r="H54" s="72">
        <v>225</v>
      </c>
      <c r="I54" s="75">
        <v>210</v>
      </c>
      <c r="J54" s="8">
        <f t="shared" si="1"/>
        <v>435</v>
      </c>
      <c r="K54" s="2"/>
      <c r="L54" s="13"/>
      <c r="M54" s="13"/>
      <c r="N54" s="13"/>
      <c r="O54" s="2"/>
      <c r="P54" s="2"/>
      <c r="Q54" s="2"/>
    </row>
    <row r="55" spans="1:17" ht="15.75" customHeight="1" x14ac:dyDescent="0.25">
      <c r="A55" s="8">
        <f t="shared" si="4"/>
        <v>43</v>
      </c>
      <c r="B55" s="12" t="s">
        <v>104</v>
      </c>
      <c r="C55" s="72">
        <v>225</v>
      </c>
      <c r="D55" s="75">
        <v>210</v>
      </c>
      <c r="E55" s="8">
        <f t="shared" si="0"/>
        <v>435</v>
      </c>
      <c r="F55" s="8">
        <f t="shared" si="5"/>
        <v>91</v>
      </c>
      <c r="G55" s="12" t="s">
        <v>105</v>
      </c>
      <c r="H55" s="72">
        <v>225</v>
      </c>
      <c r="I55" s="75">
        <v>210</v>
      </c>
      <c r="J55" s="8">
        <f t="shared" si="1"/>
        <v>435</v>
      </c>
      <c r="K55" s="2"/>
      <c r="L55" s="13"/>
      <c r="M55" s="13"/>
      <c r="N55" s="13"/>
      <c r="O55" s="2"/>
      <c r="P55" s="2"/>
      <c r="Q55" s="2"/>
    </row>
    <row r="56" spans="1:17" ht="15.75" customHeight="1" x14ac:dyDescent="0.25">
      <c r="A56" s="8">
        <f t="shared" si="4"/>
        <v>44</v>
      </c>
      <c r="B56" s="12" t="s">
        <v>106</v>
      </c>
      <c r="C56" s="72">
        <v>225</v>
      </c>
      <c r="D56" s="75">
        <v>210</v>
      </c>
      <c r="E56" s="8">
        <f t="shared" si="0"/>
        <v>435</v>
      </c>
      <c r="F56" s="8">
        <f t="shared" si="5"/>
        <v>92</v>
      </c>
      <c r="G56" s="12" t="s">
        <v>107</v>
      </c>
      <c r="H56" s="72">
        <v>225</v>
      </c>
      <c r="I56" s="75">
        <v>210</v>
      </c>
      <c r="J56" s="8">
        <f t="shared" si="1"/>
        <v>435</v>
      </c>
      <c r="K56" s="2"/>
      <c r="L56" s="13"/>
      <c r="M56" s="13"/>
      <c r="N56" s="13"/>
      <c r="O56" s="2"/>
      <c r="P56" s="2"/>
      <c r="Q56" s="2"/>
    </row>
    <row r="57" spans="1:17" ht="15.75" customHeight="1" x14ac:dyDescent="0.25">
      <c r="A57" s="8">
        <f t="shared" si="4"/>
        <v>45</v>
      </c>
      <c r="B57" s="12" t="s">
        <v>108</v>
      </c>
      <c r="C57" s="72">
        <v>225</v>
      </c>
      <c r="D57" s="75">
        <v>210</v>
      </c>
      <c r="E57" s="8">
        <f t="shared" si="0"/>
        <v>435</v>
      </c>
      <c r="F57" s="8">
        <f t="shared" si="5"/>
        <v>93</v>
      </c>
      <c r="G57" s="12" t="s">
        <v>109</v>
      </c>
      <c r="H57" s="72">
        <v>225</v>
      </c>
      <c r="I57" s="75">
        <v>210</v>
      </c>
      <c r="J57" s="8">
        <f t="shared" si="1"/>
        <v>435</v>
      </c>
      <c r="K57" s="2"/>
      <c r="L57" s="14"/>
      <c r="M57" s="13"/>
      <c r="N57" s="15"/>
      <c r="O57" s="2"/>
      <c r="P57" s="2"/>
      <c r="Q57" s="2"/>
    </row>
    <row r="58" spans="1:17" ht="15.75" customHeight="1" x14ac:dyDescent="0.25">
      <c r="A58" s="8">
        <f t="shared" si="4"/>
        <v>46</v>
      </c>
      <c r="B58" s="12" t="s">
        <v>110</v>
      </c>
      <c r="C58" s="72">
        <v>225</v>
      </c>
      <c r="D58" s="75">
        <v>210</v>
      </c>
      <c r="E58" s="8">
        <f t="shared" si="0"/>
        <v>435</v>
      </c>
      <c r="F58" s="8">
        <f t="shared" si="5"/>
        <v>94</v>
      </c>
      <c r="G58" s="12" t="s">
        <v>111</v>
      </c>
      <c r="H58" s="72">
        <v>225</v>
      </c>
      <c r="I58" s="75">
        <v>210</v>
      </c>
      <c r="J58" s="8">
        <f t="shared" si="1"/>
        <v>435</v>
      </c>
      <c r="K58" s="2"/>
      <c r="L58" s="16"/>
      <c r="M58" s="13"/>
      <c r="N58" s="15"/>
      <c r="O58" s="2"/>
      <c r="P58" s="2"/>
      <c r="Q58" s="2"/>
    </row>
    <row r="59" spans="1:17" ht="15.75" customHeight="1" x14ac:dyDescent="0.25">
      <c r="A59" s="17">
        <f t="shared" si="4"/>
        <v>47</v>
      </c>
      <c r="B59" s="18" t="s">
        <v>112</v>
      </c>
      <c r="C59" s="72">
        <v>225</v>
      </c>
      <c r="D59" s="75">
        <v>210</v>
      </c>
      <c r="E59" s="17">
        <f t="shared" si="0"/>
        <v>435</v>
      </c>
      <c r="F59" s="17">
        <f t="shared" si="5"/>
        <v>95</v>
      </c>
      <c r="G59" s="18" t="s">
        <v>113</v>
      </c>
      <c r="H59" s="72">
        <v>225</v>
      </c>
      <c r="I59" s="75">
        <v>210</v>
      </c>
      <c r="J59" s="17">
        <f t="shared" si="1"/>
        <v>435</v>
      </c>
      <c r="K59" s="2"/>
      <c r="L59" s="16"/>
      <c r="M59" s="19"/>
      <c r="N59" s="15"/>
      <c r="O59" s="2"/>
      <c r="P59" s="2"/>
      <c r="Q59" s="2"/>
    </row>
    <row r="60" spans="1:17" ht="15.75" customHeight="1" x14ac:dyDescent="0.25">
      <c r="A60" s="17">
        <f t="shared" si="4"/>
        <v>48</v>
      </c>
      <c r="B60" s="18" t="s">
        <v>114</v>
      </c>
      <c r="C60" s="72">
        <v>225</v>
      </c>
      <c r="D60" s="75">
        <v>210</v>
      </c>
      <c r="E60" s="17">
        <f t="shared" si="0"/>
        <v>435</v>
      </c>
      <c r="F60" s="17">
        <f t="shared" si="5"/>
        <v>96</v>
      </c>
      <c r="G60" s="18" t="s">
        <v>115</v>
      </c>
      <c r="H60" s="72">
        <v>225</v>
      </c>
      <c r="I60" s="75">
        <v>210</v>
      </c>
      <c r="J60" s="17">
        <f t="shared" si="1"/>
        <v>435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4.25" customHeight="1" x14ac:dyDescent="0.25">
      <c r="A62" s="156" t="s">
        <v>234</v>
      </c>
      <c r="B62" s="157"/>
      <c r="C62" s="157"/>
      <c r="D62" s="157"/>
      <c r="E62" s="157"/>
      <c r="F62" s="157"/>
      <c r="G62" s="158"/>
      <c r="H62" s="20" t="s">
        <v>118</v>
      </c>
      <c r="I62" s="20" t="s">
        <v>119</v>
      </c>
      <c r="J62" s="20" t="s">
        <v>120</v>
      </c>
      <c r="K62" s="2"/>
      <c r="L62" s="16"/>
      <c r="M62" s="7"/>
      <c r="N62" s="7"/>
      <c r="O62" s="7"/>
      <c r="P62" s="7"/>
      <c r="Q62" s="7"/>
    </row>
    <row r="63" spans="1:17" ht="24.75" customHeight="1" x14ac:dyDescent="0.25">
      <c r="A63" s="159" t="s">
        <v>231</v>
      </c>
      <c r="B63" s="160"/>
      <c r="C63" s="160"/>
      <c r="D63" s="160"/>
      <c r="E63" s="136" t="s">
        <v>249</v>
      </c>
      <c r="F63" s="137"/>
      <c r="G63" s="138"/>
      <c r="H63" s="21">
        <v>0</v>
      </c>
      <c r="I63" s="21">
        <v>0</v>
      </c>
      <c r="J63" s="21">
        <f>H63+I63</f>
        <v>0</v>
      </c>
      <c r="K63" s="2"/>
      <c r="L63" s="22">
        <v>0</v>
      </c>
      <c r="M63" s="32">
        <f>L63/1000</f>
        <v>0</v>
      </c>
      <c r="N63" s="4"/>
      <c r="O63" s="7"/>
      <c r="P63" s="7"/>
      <c r="Q63" s="7"/>
    </row>
    <row r="64" spans="1:17" ht="26.25" customHeight="1" x14ac:dyDescent="0.25">
      <c r="A64" s="161"/>
      <c r="B64" s="162"/>
      <c r="C64" s="162"/>
      <c r="D64" s="162"/>
      <c r="E64" s="139" t="s">
        <v>250</v>
      </c>
      <c r="F64" s="140"/>
      <c r="G64" s="141"/>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2" t="s">
        <v>248</v>
      </c>
      <c r="B66" s="143"/>
      <c r="C66" s="143"/>
      <c r="D66" s="143"/>
      <c r="E66" s="143"/>
      <c r="F66" s="143"/>
      <c r="G66" s="143"/>
      <c r="H66" s="143"/>
      <c r="I66" s="143"/>
      <c r="J66" s="144"/>
      <c r="K66" s="2" t="s">
        <v>124</v>
      </c>
      <c r="L66" s="24"/>
      <c r="M66" s="27">
        <v>0.126</v>
      </c>
      <c r="N66" s="28">
        <v>0.14199999999999999</v>
      </c>
      <c r="O66" s="29">
        <f>M66+N66</f>
        <v>0.26800000000000002</v>
      </c>
      <c r="P66" s="29" t="e">
        <f>O66/J63*100</f>
        <v>#DIV/0!</v>
      </c>
      <c r="Q66" s="7"/>
    </row>
    <row r="67" spans="1:17" ht="25.5" customHeight="1" x14ac:dyDescent="0.25">
      <c r="A67" s="30"/>
      <c r="B67" s="31"/>
      <c r="C67" s="31"/>
      <c r="D67" s="31"/>
      <c r="E67" s="31"/>
      <c r="F67" s="31"/>
      <c r="G67" s="31"/>
      <c r="H67" s="145" t="s">
        <v>125</v>
      </c>
      <c r="I67" s="146"/>
      <c r="J67" s="147"/>
      <c r="K67" s="2"/>
      <c r="L67" s="4"/>
      <c r="M67" s="29">
        <f>H63+H64-M66-0.018</f>
        <v>-0.14399999999999999</v>
      </c>
      <c r="N67" s="29">
        <f>I63+I64-N66-0.018</f>
        <v>-0.15999999999999998</v>
      </c>
      <c r="O67" s="7"/>
      <c r="P67" s="7"/>
      <c r="Q67" s="7"/>
    </row>
    <row r="68" spans="1:17" ht="25.5" customHeight="1" x14ac:dyDescent="0.25">
      <c r="A68" s="39"/>
      <c r="B68" s="39"/>
      <c r="C68" s="39"/>
      <c r="D68" s="39"/>
      <c r="E68" s="39"/>
      <c r="F68" s="39"/>
      <c r="G68" s="39"/>
      <c r="H68" s="40"/>
      <c r="I68" s="41"/>
      <c r="J68" s="41"/>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v>
      </c>
      <c r="N69" s="32">
        <f>(N67+N68)/24</f>
        <v>0.21333333333333335</v>
      </c>
      <c r="O69" s="23"/>
      <c r="P69" s="32">
        <f>M69+N69</f>
        <v>0.43233333333333335</v>
      </c>
      <c r="Q69" s="7"/>
    </row>
    <row r="70" spans="1:17" ht="15.75" customHeight="1" x14ac:dyDescent="0.25">
      <c r="A70" s="2"/>
      <c r="B70" s="2"/>
      <c r="C70" s="2"/>
      <c r="D70" s="2"/>
      <c r="E70" s="2"/>
      <c r="F70" s="2"/>
      <c r="G70" s="2"/>
      <c r="H70" s="2"/>
      <c r="I70" s="2"/>
      <c r="J70" s="2"/>
      <c r="K70" s="2"/>
      <c r="L70" s="7"/>
      <c r="M70" s="29">
        <f>M69*1000</f>
        <v>219</v>
      </c>
      <c r="N70" s="29">
        <f>N69*1000</f>
        <v>213.33333333333334</v>
      </c>
      <c r="O70" s="23"/>
      <c r="P70" s="29">
        <f>M70+N70</f>
        <v>432.33333333333337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80"/>
      <c r="F72" s="2"/>
      <c r="G72" s="2"/>
      <c r="H72" s="2"/>
      <c r="I72" s="2"/>
      <c r="J72" s="80"/>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5" workbookViewId="0">
      <selection activeCell="L11" sqref="L11:N38"/>
    </sheetView>
  </sheetViews>
  <sheetFormatPr defaultColWidth="14.42578125" defaultRowHeight="15" x14ac:dyDescent="0.25"/>
  <cols>
    <col min="1" max="1" width="10.5703125" style="83" customWidth="1"/>
    <col min="2" max="2" width="18.5703125" style="83" customWidth="1"/>
    <col min="3" max="4" width="12.7109375" style="83" customWidth="1"/>
    <col min="5" max="5" width="14.7109375" style="83" customWidth="1"/>
    <col min="6" max="6" width="12.42578125" style="83" customWidth="1"/>
    <col min="7" max="7" width="15.140625" style="83" customWidth="1"/>
    <col min="8" max="9" width="12.7109375" style="83" customWidth="1"/>
    <col min="10" max="10" width="15" style="83" customWidth="1"/>
    <col min="11" max="11" width="9.140625" style="83" customWidth="1"/>
    <col min="12" max="12" width="13" style="83" customWidth="1"/>
    <col min="13" max="13" width="12.7109375" style="83" customWidth="1"/>
    <col min="14" max="14" width="14.28515625" style="83" customWidth="1"/>
    <col min="15" max="15" width="7.85546875" style="83" customWidth="1"/>
    <col min="16" max="17" width="9.140625" style="83" customWidth="1"/>
    <col min="18" max="16384" width="14.42578125" style="83"/>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251</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12</v>
      </c>
      <c r="D8" s="103"/>
      <c r="E8" s="103"/>
      <c r="F8" s="103"/>
      <c r="G8" s="103"/>
      <c r="H8" s="103"/>
      <c r="I8" s="103"/>
      <c r="J8" s="104"/>
      <c r="K8" s="2"/>
      <c r="L8" s="2"/>
      <c r="M8" s="2"/>
      <c r="N8" s="2"/>
      <c r="O8" s="2"/>
      <c r="P8" s="2"/>
      <c r="Q8" s="2"/>
    </row>
    <row r="9" spans="1:17" x14ac:dyDescent="0.25">
      <c r="A9" s="114" t="s">
        <v>13</v>
      </c>
      <c r="B9" s="104"/>
      <c r="C9" s="115" t="s">
        <v>252</v>
      </c>
      <c r="D9" s="116"/>
      <c r="E9" s="116"/>
      <c r="F9" s="116"/>
      <c r="G9" s="116"/>
      <c r="H9" s="116"/>
      <c r="I9" s="116"/>
      <c r="J9" s="117"/>
      <c r="K9" s="6"/>
      <c r="L9" s="6"/>
      <c r="M9" s="6"/>
      <c r="N9" s="6"/>
      <c r="O9" s="6"/>
      <c r="P9" s="6"/>
      <c r="Q9" s="6"/>
    </row>
    <row r="10" spans="1:17" x14ac:dyDescent="0.25">
      <c r="A10" s="111" t="s">
        <v>14</v>
      </c>
      <c r="B10" s="104"/>
      <c r="C10" s="115"/>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72">
        <v>225</v>
      </c>
      <c r="D13" s="75">
        <v>210</v>
      </c>
      <c r="E13" s="11">
        <f t="shared" ref="E13:E60" si="0">SUM(C13,D13)</f>
        <v>435</v>
      </c>
      <c r="F13" s="8">
        <v>49</v>
      </c>
      <c r="G13" s="12" t="s">
        <v>21</v>
      </c>
      <c r="H13" s="72">
        <v>225</v>
      </c>
      <c r="I13" s="75">
        <v>210</v>
      </c>
      <c r="J13" s="8">
        <f t="shared" ref="J13:J60" si="1">SUM(H13,I13)</f>
        <v>435</v>
      </c>
      <c r="K13" s="2"/>
      <c r="L13" s="2"/>
      <c r="M13" s="7"/>
      <c r="N13" s="7"/>
      <c r="O13" s="2"/>
      <c r="P13" s="2"/>
      <c r="Q13" s="2"/>
    </row>
    <row r="14" spans="1:17" x14ac:dyDescent="0.25">
      <c r="A14" s="8">
        <f t="shared" ref="A14:A36" si="2">A13+1</f>
        <v>2</v>
      </c>
      <c r="B14" s="9" t="s">
        <v>22</v>
      </c>
      <c r="C14" s="72">
        <v>225</v>
      </c>
      <c r="D14" s="75">
        <v>210</v>
      </c>
      <c r="E14" s="11">
        <f t="shared" si="0"/>
        <v>435</v>
      </c>
      <c r="F14" s="8">
        <f t="shared" ref="F14:F36" si="3">F13+1</f>
        <v>50</v>
      </c>
      <c r="G14" s="12" t="s">
        <v>23</v>
      </c>
      <c r="H14" s="72">
        <v>225</v>
      </c>
      <c r="I14" s="75">
        <v>210</v>
      </c>
      <c r="J14" s="8">
        <f t="shared" si="1"/>
        <v>435</v>
      </c>
      <c r="K14" s="2"/>
      <c r="L14" s="2" t="s">
        <v>20</v>
      </c>
      <c r="M14" s="7">
        <f>AVERAGE(C13:C16)</f>
        <v>225</v>
      </c>
      <c r="N14" s="7">
        <f>AVERAGE(D13:D16)</f>
        <v>210</v>
      </c>
      <c r="O14" s="2"/>
      <c r="P14" s="2"/>
      <c r="Q14" s="2"/>
    </row>
    <row r="15" spans="1:17" x14ac:dyDescent="0.25">
      <c r="A15" s="8">
        <f t="shared" si="2"/>
        <v>3</v>
      </c>
      <c r="B15" s="9" t="s">
        <v>24</v>
      </c>
      <c r="C15" s="72">
        <v>225</v>
      </c>
      <c r="D15" s="75">
        <v>210</v>
      </c>
      <c r="E15" s="11">
        <f t="shared" si="0"/>
        <v>435</v>
      </c>
      <c r="F15" s="8">
        <f t="shared" si="3"/>
        <v>51</v>
      </c>
      <c r="G15" s="12" t="s">
        <v>25</v>
      </c>
      <c r="H15" s="72">
        <v>225</v>
      </c>
      <c r="I15" s="75">
        <v>210</v>
      </c>
      <c r="J15" s="8">
        <f t="shared" si="1"/>
        <v>435</v>
      </c>
      <c r="K15" s="2"/>
      <c r="L15" s="2" t="s">
        <v>28</v>
      </c>
      <c r="M15" s="7">
        <f>AVERAGE(C17:C20)</f>
        <v>225</v>
      </c>
      <c r="N15" s="7">
        <f>AVERAGE(D17:D20)</f>
        <v>210</v>
      </c>
      <c r="O15" s="2"/>
      <c r="P15" s="2"/>
      <c r="Q15" s="2"/>
    </row>
    <row r="16" spans="1:17" x14ac:dyDescent="0.25">
      <c r="A16" s="8">
        <f t="shared" si="2"/>
        <v>4</v>
      </c>
      <c r="B16" s="9" t="s">
        <v>26</v>
      </c>
      <c r="C16" s="72">
        <v>225</v>
      </c>
      <c r="D16" s="75">
        <v>210</v>
      </c>
      <c r="E16" s="11">
        <f t="shared" si="0"/>
        <v>435</v>
      </c>
      <c r="F16" s="8">
        <f t="shared" si="3"/>
        <v>52</v>
      </c>
      <c r="G16" s="12" t="s">
        <v>27</v>
      </c>
      <c r="H16" s="72">
        <v>225</v>
      </c>
      <c r="I16" s="75">
        <v>210</v>
      </c>
      <c r="J16" s="8">
        <f t="shared" si="1"/>
        <v>435</v>
      </c>
      <c r="K16" s="2"/>
      <c r="L16" s="2" t="s">
        <v>36</v>
      </c>
      <c r="M16" s="7">
        <f>AVERAGE(C21:C24)</f>
        <v>225</v>
      </c>
      <c r="N16" s="7">
        <f>AVERAGE(D21:D24)</f>
        <v>210</v>
      </c>
      <c r="O16" s="2"/>
      <c r="P16" s="2"/>
      <c r="Q16" s="2"/>
    </row>
    <row r="17" spans="1:17" x14ac:dyDescent="0.25">
      <c r="A17" s="8">
        <f t="shared" si="2"/>
        <v>5</v>
      </c>
      <c r="B17" s="9" t="s">
        <v>28</v>
      </c>
      <c r="C17" s="72">
        <v>225</v>
      </c>
      <c r="D17" s="75">
        <v>210</v>
      </c>
      <c r="E17" s="11">
        <f t="shared" si="0"/>
        <v>435</v>
      </c>
      <c r="F17" s="8">
        <f t="shared" si="3"/>
        <v>53</v>
      </c>
      <c r="G17" s="12" t="s">
        <v>29</v>
      </c>
      <c r="H17" s="72">
        <v>225</v>
      </c>
      <c r="I17" s="75">
        <v>210</v>
      </c>
      <c r="J17" s="8">
        <f t="shared" si="1"/>
        <v>435</v>
      </c>
      <c r="K17" s="2"/>
      <c r="L17" s="2" t="s">
        <v>44</v>
      </c>
      <c r="M17" s="7">
        <f>AVERAGE(C25:C28)</f>
        <v>225</v>
      </c>
      <c r="N17" s="7">
        <f>AVERAGE(D25:D28)</f>
        <v>210</v>
      </c>
      <c r="O17" s="2"/>
      <c r="P17" s="2"/>
      <c r="Q17" s="2"/>
    </row>
    <row r="18" spans="1:17" x14ac:dyDescent="0.25">
      <c r="A18" s="8">
        <f t="shared" si="2"/>
        <v>6</v>
      </c>
      <c r="B18" s="9" t="s">
        <v>30</v>
      </c>
      <c r="C18" s="72">
        <v>225</v>
      </c>
      <c r="D18" s="75">
        <v>210</v>
      </c>
      <c r="E18" s="11">
        <f t="shared" si="0"/>
        <v>435</v>
      </c>
      <c r="F18" s="8">
        <f t="shared" si="3"/>
        <v>54</v>
      </c>
      <c r="G18" s="12" t="s">
        <v>31</v>
      </c>
      <c r="H18" s="72">
        <v>225</v>
      </c>
      <c r="I18" s="75">
        <v>210</v>
      </c>
      <c r="J18" s="8">
        <f t="shared" si="1"/>
        <v>435</v>
      </c>
      <c r="K18" s="2"/>
      <c r="L18" s="2" t="s">
        <v>52</v>
      </c>
      <c r="M18" s="7">
        <f>AVERAGE(C29:C32)</f>
        <v>225</v>
      </c>
      <c r="N18" s="7">
        <f>AVERAGE(D29:D32)</f>
        <v>210</v>
      </c>
      <c r="O18" s="2"/>
      <c r="P18" s="2"/>
      <c r="Q18" s="2"/>
    </row>
    <row r="19" spans="1:17" x14ac:dyDescent="0.25">
      <c r="A19" s="8">
        <f t="shared" si="2"/>
        <v>7</v>
      </c>
      <c r="B19" s="9" t="s">
        <v>32</v>
      </c>
      <c r="C19" s="72">
        <v>225</v>
      </c>
      <c r="D19" s="75">
        <v>210</v>
      </c>
      <c r="E19" s="11">
        <f t="shared" si="0"/>
        <v>435</v>
      </c>
      <c r="F19" s="8">
        <f t="shared" si="3"/>
        <v>55</v>
      </c>
      <c r="G19" s="12" t="s">
        <v>33</v>
      </c>
      <c r="H19" s="72">
        <v>225</v>
      </c>
      <c r="I19" s="75">
        <v>210</v>
      </c>
      <c r="J19" s="8">
        <f t="shared" si="1"/>
        <v>435</v>
      </c>
      <c r="K19" s="2"/>
      <c r="L19" s="2" t="s">
        <v>60</v>
      </c>
      <c r="M19" s="7">
        <f>AVERAGE(C33:C36)</f>
        <v>225</v>
      </c>
      <c r="N19" s="7">
        <f>AVERAGE(D33:D36)</f>
        <v>210</v>
      </c>
      <c r="O19" s="2"/>
      <c r="P19" s="2"/>
      <c r="Q19" s="2"/>
    </row>
    <row r="20" spans="1:17" x14ac:dyDescent="0.25">
      <c r="A20" s="8">
        <f t="shared" si="2"/>
        <v>8</v>
      </c>
      <c r="B20" s="9" t="s">
        <v>34</v>
      </c>
      <c r="C20" s="72">
        <v>225</v>
      </c>
      <c r="D20" s="75">
        <v>210</v>
      </c>
      <c r="E20" s="11">
        <f t="shared" si="0"/>
        <v>435</v>
      </c>
      <c r="F20" s="8">
        <f t="shared" si="3"/>
        <v>56</v>
      </c>
      <c r="G20" s="12" t="s">
        <v>35</v>
      </c>
      <c r="H20" s="72">
        <v>225</v>
      </c>
      <c r="I20" s="75">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2">
        <v>225</v>
      </c>
      <c r="D21" s="75">
        <v>210</v>
      </c>
      <c r="E21" s="11">
        <f t="shared" si="0"/>
        <v>435</v>
      </c>
      <c r="F21" s="8">
        <f t="shared" si="3"/>
        <v>57</v>
      </c>
      <c r="G21" s="12" t="s">
        <v>37</v>
      </c>
      <c r="H21" s="72">
        <v>225</v>
      </c>
      <c r="I21" s="75">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2">
        <v>225</v>
      </c>
      <c r="D22" s="75">
        <v>210</v>
      </c>
      <c r="E22" s="11">
        <f t="shared" si="0"/>
        <v>435</v>
      </c>
      <c r="F22" s="8">
        <f t="shared" si="3"/>
        <v>58</v>
      </c>
      <c r="G22" s="12" t="s">
        <v>39</v>
      </c>
      <c r="H22" s="72">
        <v>225</v>
      </c>
      <c r="I22" s="75">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2">
        <v>225</v>
      </c>
      <c r="D23" s="75">
        <v>210</v>
      </c>
      <c r="E23" s="11">
        <f t="shared" si="0"/>
        <v>435</v>
      </c>
      <c r="F23" s="8">
        <f t="shared" si="3"/>
        <v>59</v>
      </c>
      <c r="G23" s="12" t="s">
        <v>41</v>
      </c>
      <c r="H23" s="72">
        <v>225</v>
      </c>
      <c r="I23" s="75">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2">
        <v>225</v>
      </c>
      <c r="D24" s="75">
        <v>210</v>
      </c>
      <c r="E24" s="11">
        <f t="shared" si="0"/>
        <v>435</v>
      </c>
      <c r="F24" s="8">
        <f t="shared" si="3"/>
        <v>60</v>
      </c>
      <c r="G24" s="12" t="s">
        <v>43</v>
      </c>
      <c r="H24" s="72">
        <v>225</v>
      </c>
      <c r="I24" s="75">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2">
        <v>225</v>
      </c>
      <c r="D25" s="75">
        <v>210</v>
      </c>
      <c r="E25" s="11">
        <f t="shared" si="0"/>
        <v>435</v>
      </c>
      <c r="F25" s="8">
        <f t="shared" si="3"/>
        <v>61</v>
      </c>
      <c r="G25" s="12" t="s">
        <v>45</v>
      </c>
      <c r="H25" s="72">
        <v>225</v>
      </c>
      <c r="I25" s="75">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2">
        <v>225</v>
      </c>
      <c r="D26" s="75">
        <v>210</v>
      </c>
      <c r="E26" s="11">
        <f t="shared" si="0"/>
        <v>435</v>
      </c>
      <c r="F26" s="8">
        <f t="shared" si="3"/>
        <v>62</v>
      </c>
      <c r="G26" s="12" t="s">
        <v>47</v>
      </c>
      <c r="H26" s="72">
        <v>225</v>
      </c>
      <c r="I26" s="75">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2">
        <v>225</v>
      </c>
      <c r="D27" s="75">
        <v>210</v>
      </c>
      <c r="E27" s="11">
        <f t="shared" si="0"/>
        <v>435</v>
      </c>
      <c r="F27" s="8">
        <f t="shared" si="3"/>
        <v>63</v>
      </c>
      <c r="G27" s="12" t="s">
        <v>49</v>
      </c>
      <c r="H27" s="72">
        <v>225</v>
      </c>
      <c r="I27" s="75">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2">
        <v>225</v>
      </c>
      <c r="D28" s="75">
        <v>210</v>
      </c>
      <c r="E28" s="11">
        <f t="shared" si="0"/>
        <v>435</v>
      </c>
      <c r="F28" s="8">
        <f t="shared" si="3"/>
        <v>64</v>
      </c>
      <c r="G28" s="12" t="s">
        <v>51</v>
      </c>
      <c r="H28" s="72">
        <v>225</v>
      </c>
      <c r="I28" s="75">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2">
        <v>225</v>
      </c>
      <c r="D29" s="75">
        <v>210</v>
      </c>
      <c r="E29" s="11">
        <f t="shared" si="0"/>
        <v>435</v>
      </c>
      <c r="F29" s="8">
        <f t="shared" si="3"/>
        <v>65</v>
      </c>
      <c r="G29" s="12" t="s">
        <v>53</v>
      </c>
      <c r="H29" s="72">
        <v>225</v>
      </c>
      <c r="I29" s="75">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2">
        <v>225</v>
      </c>
      <c r="D30" s="75">
        <v>210</v>
      </c>
      <c r="E30" s="11">
        <f t="shared" si="0"/>
        <v>435</v>
      </c>
      <c r="F30" s="8">
        <f t="shared" si="3"/>
        <v>66</v>
      </c>
      <c r="G30" s="12" t="s">
        <v>55</v>
      </c>
      <c r="H30" s="72">
        <v>225</v>
      </c>
      <c r="I30" s="75">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2">
        <v>225</v>
      </c>
      <c r="D31" s="75">
        <v>210</v>
      </c>
      <c r="E31" s="11">
        <f t="shared" si="0"/>
        <v>435</v>
      </c>
      <c r="F31" s="8">
        <f t="shared" si="3"/>
        <v>67</v>
      </c>
      <c r="G31" s="12" t="s">
        <v>57</v>
      </c>
      <c r="H31" s="72">
        <v>225</v>
      </c>
      <c r="I31" s="75">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2">
        <v>225</v>
      </c>
      <c r="D32" s="75">
        <v>210</v>
      </c>
      <c r="E32" s="11">
        <f t="shared" si="0"/>
        <v>435</v>
      </c>
      <c r="F32" s="8">
        <f t="shared" si="3"/>
        <v>68</v>
      </c>
      <c r="G32" s="12" t="s">
        <v>59</v>
      </c>
      <c r="H32" s="72">
        <v>225</v>
      </c>
      <c r="I32" s="75">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2">
        <v>225</v>
      </c>
      <c r="D33" s="75">
        <v>210</v>
      </c>
      <c r="E33" s="11">
        <f t="shared" si="0"/>
        <v>435</v>
      </c>
      <c r="F33" s="8">
        <f t="shared" si="3"/>
        <v>69</v>
      </c>
      <c r="G33" s="12" t="s">
        <v>61</v>
      </c>
      <c r="H33" s="72">
        <v>225</v>
      </c>
      <c r="I33" s="75">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2">
        <v>225</v>
      </c>
      <c r="D34" s="75">
        <v>210</v>
      </c>
      <c r="E34" s="11">
        <f t="shared" si="0"/>
        <v>435</v>
      </c>
      <c r="F34" s="8">
        <f t="shared" si="3"/>
        <v>70</v>
      </c>
      <c r="G34" s="12" t="s">
        <v>63</v>
      </c>
      <c r="H34" s="72">
        <v>225</v>
      </c>
      <c r="I34" s="75">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2">
        <v>225</v>
      </c>
      <c r="D35" s="75">
        <v>210</v>
      </c>
      <c r="E35" s="11">
        <f t="shared" si="0"/>
        <v>435</v>
      </c>
      <c r="F35" s="8">
        <f t="shared" si="3"/>
        <v>71</v>
      </c>
      <c r="G35" s="12" t="s">
        <v>65</v>
      </c>
      <c r="H35" s="72">
        <v>225</v>
      </c>
      <c r="I35" s="75">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2">
        <v>225</v>
      </c>
      <c r="D36" s="75">
        <v>210</v>
      </c>
      <c r="E36" s="11">
        <f t="shared" si="0"/>
        <v>435</v>
      </c>
      <c r="F36" s="8">
        <f t="shared" si="3"/>
        <v>72</v>
      </c>
      <c r="G36" s="12" t="s">
        <v>67</v>
      </c>
      <c r="H36" s="72">
        <v>225</v>
      </c>
      <c r="I36" s="75">
        <v>210</v>
      </c>
      <c r="J36" s="8">
        <f t="shared" si="1"/>
        <v>435</v>
      </c>
      <c r="K36" s="2"/>
      <c r="L36" s="101" t="s">
        <v>101</v>
      </c>
      <c r="M36" s="7">
        <f>AVERAGE(H53:H56)</f>
        <v>225</v>
      </c>
      <c r="N36" s="7">
        <f>AVERAGE(I53:I56)</f>
        <v>210</v>
      </c>
      <c r="O36" s="2"/>
      <c r="P36" s="2"/>
      <c r="Q36" s="2"/>
    </row>
    <row r="37" spans="1:17" ht="15.75" customHeight="1" x14ac:dyDescent="0.25">
      <c r="A37" s="8">
        <v>25</v>
      </c>
      <c r="B37" s="9" t="s">
        <v>68</v>
      </c>
      <c r="C37" s="72">
        <v>225</v>
      </c>
      <c r="D37" s="75">
        <v>210</v>
      </c>
      <c r="E37" s="11">
        <f t="shared" si="0"/>
        <v>435</v>
      </c>
      <c r="F37" s="8">
        <v>73</v>
      </c>
      <c r="G37" s="12" t="s">
        <v>69</v>
      </c>
      <c r="H37" s="72">
        <v>225</v>
      </c>
      <c r="I37" s="75">
        <v>210</v>
      </c>
      <c r="J37" s="8">
        <f t="shared" si="1"/>
        <v>435</v>
      </c>
      <c r="K37" s="2"/>
      <c r="L37" s="101" t="s">
        <v>109</v>
      </c>
      <c r="M37" s="7">
        <f>AVERAGE(H57:H60)</f>
        <v>225</v>
      </c>
      <c r="N37" s="7">
        <f>AVERAGE(I57:I60)</f>
        <v>210</v>
      </c>
      <c r="O37" s="2"/>
      <c r="P37" s="2"/>
      <c r="Q37" s="2"/>
    </row>
    <row r="38" spans="1:17" ht="15.75" customHeight="1" x14ac:dyDescent="0.25">
      <c r="A38" s="8">
        <f t="shared" ref="A38:A60" si="4">A37+1</f>
        <v>26</v>
      </c>
      <c r="B38" s="9" t="s">
        <v>70</v>
      </c>
      <c r="C38" s="72">
        <v>225</v>
      </c>
      <c r="D38" s="75">
        <v>210</v>
      </c>
      <c r="E38" s="8">
        <f t="shared" si="0"/>
        <v>435</v>
      </c>
      <c r="F38" s="8">
        <f t="shared" ref="F38:F60" si="5">F37+1</f>
        <v>74</v>
      </c>
      <c r="G38" s="12" t="s">
        <v>71</v>
      </c>
      <c r="H38" s="72">
        <v>225</v>
      </c>
      <c r="I38" s="75">
        <v>210</v>
      </c>
      <c r="J38" s="8">
        <f t="shared" si="1"/>
        <v>435</v>
      </c>
      <c r="K38" s="2"/>
      <c r="L38" s="101" t="s">
        <v>302</v>
      </c>
      <c r="M38" s="101">
        <f>AVERAGE(M14:M37)</f>
        <v>225</v>
      </c>
      <c r="N38" s="101">
        <f>AVERAGE(N14:N37)</f>
        <v>210</v>
      </c>
      <c r="O38" s="2"/>
      <c r="P38" s="2"/>
      <c r="Q38" s="2"/>
    </row>
    <row r="39" spans="1:17" ht="15.75" customHeight="1" x14ac:dyDescent="0.25">
      <c r="A39" s="8">
        <f t="shared" si="4"/>
        <v>27</v>
      </c>
      <c r="B39" s="9" t="s">
        <v>72</v>
      </c>
      <c r="C39" s="72">
        <v>225</v>
      </c>
      <c r="D39" s="75">
        <v>210</v>
      </c>
      <c r="E39" s="8">
        <f t="shared" si="0"/>
        <v>435</v>
      </c>
      <c r="F39" s="8">
        <f t="shared" si="5"/>
        <v>75</v>
      </c>
      <c r="G39" s="12" t="s">
        <v>73</v>
      </c>
      <c r="H39" s="72">
        <v>225</v>
      </c>
      <c r="I39" s="75">
        <v>210</v>
      </c>
      <c r="J39" s="8">
        <f t="shared" si="1"/>
        <v>435</v>
      </c>
      <c r="K39" s="2"/>
      <c r="L39" s="2"/>
      <c r="M39" s="2"/>
      <c r="N39" s="2"/>
      <c r="O39" s="2"/>
      <c r="P39" s="2"/>
      <c r="Q39" s="2"/>
    </row>
    <row r="40" spans="1:17" ht="15.75" customHeight="1" x14ac:dyDescent="0.25">
      <c r="A40" s="8">
        <f t="shared" si="4"/>
        <v>28</v>
      </c>
      <c r="B40" s="9" t="s">
        <v>74</v>
      </c>
      <c r="C40" s="72">
        <v>225</v>
      </c>
      <c r="D40" s="75">
        <v>210</v>
      </c>
      <c r="E40" s="8">
        <f t="shared" si="0"/>
        <v>435</v>
      </c>
      <c r="F40" s="8">
        <f t="shared" si="5"/>
        <v>76</v>
      </c>
      <c r="G40" s="12" t="s">
        <v>75</v>
      </c>
      <c r="H40" s="72">
        <v>225</v>
      </c>
      <c r="I40" s="75">
        <v>210</v>
      </c>
      <c r="J40" s="8">
        <f t="shared" si="1"/>
        <v>435</v>
      </c>
      <c r="K40" s="2"/>
      <c r="L40" s="2"/>
      <c r="M40" s="2"/>
      <c r="N40" s="2"/>
      <c r="O40" s="2"/>
      <c r="P40" s="2"/>
      <c r="Q40" s="2"/>
    </row>
    <row r="41" spans="1:17" ht="15.75" customHeight="1" x14ac:dyDescent="0.25">
      <c r="A41" s="8">
        <f t="shared" si="4"/>
        <v>29</v>
      </c>
      <c r="B41" s="9" t="s">
        <v>76</v>
      </c>
      <c r="C41" s="72">
        <v>225</v>
      </c>
      <c r="D41" s="75">
        <v>210</v>
      </c>
      <c r="E41" s="8">
        <f t="shared" si="0"/>
        <v>435</v>
      </c>
      <c r="F41" s="8">
        <f t="shared" si="5"/>
        <v>77</v>
      </c>
      <c r="G41" s="12" t="s">
        <v>77</v>
      </c>
      <c r="H41" s="72">
        <v>225</v>
      </c>
      <c r="I41" s="75">
        <v>210</v>
      </c>
      <c r="J41" s="8">
        <f t="shared" si="1"/>
        <v>435</v>
      </c>
      <c r="K41" s="2"/>
      <c r="L41" s="2"/>
      <c r="M41" s="2"/>
      <c r="N41" s="2"/>
      <c r="O41" s="2"/>
      <c r="P41" s="2"/>
      <c r="Q41" s="2"/>
    </row>
    <row r="42" spans="1:17" ht="15.75" customHeight="1" x14ac:dyDescent="0.25">
      <c r="A42" s="8">
        <f t="shared" si="4"/>
        <v>30</v>
      </c>
      <c r="B42" s="9" t="s">
        <v>78</v>
      </c>
      <c r="C42" s="72">
        <v>225</v>
      </c>
      <c r="D42" s="75">
        <v>210</v>
      </c>
      <c r="E42" s="8">
        <f t="shared" si="0"/>
        <v>435</v>
      </c>
      <c r="F42" s="8">
        <f t="shared" si="5"/>
        <v>78</v>
      </c>
      <c r="G42" s="12" t="s">
        <v>79</v>
      </c>
      <c r="H42" s="72">
        <v>225</v>
      </c>
      <c r="I42" s="75">
        <v>210</v>
      </c>
      <c r="J42" s="8">
        <f t="shared" si="1"/>
        <v>435</v>
      </c>
      <c r="K42" s="2"/>
      <c r="L42" s="2"/>
      <c r="M42" s="2"/>
      <c r="N42" s="2"/>
      <c r="O42" s="2"/>
      <c r="P42" s="2"/>
      <c r="Q42" s="2"/>
    </row>
    <row r="43" spans="1:17" ht="15.75" customHeight="1" x14ac:dyDescent="0.25">
      <c r="A43" s="8">
        <f t="shared" si="4"/>
        <v>31</v>
      </c>
      <c r="B43" s="9" t="s">
        <v>80</v>
      </c>
      <c r="C43" s="72">
        <v>225</v>
      </c>
      <c r="D43" s="75">
        <v>210</v>
      </c>
      <c r="E43" s="8">
        <f t="shared" si="0"/>
        <v>435</v>
      </c>
      <c r="F43" s="8">
        <f t="shared" si="5"/>
        <v>79</v>
      </c>
      <c r="G43" s="12" t="s">
        <v>81</v>
      </c>
      <c r="H43" s="72">
        <v>225</v>
      </c>
      <c r="I43" s="75">
        <v>210</v>
      </c>
      <c r="J43" s="8">
        <f t="shared" si="1"/>
        <v>435</v>
      </c>
      <c r="K43" s="2"/>
      <c r="L43" s="2"/>
      <c r="M43" s="2"/>
      <c r="N43" s="2"/>
      <c r="O43" s="2"/>
      <c r="P43" s="2"/>
      <c r="Q43" s="2"/>
    </row>
    <row r="44" spans="1:17" ht="15.75" customHeight="1" x14ac:dyDescent="0.25">
      <c r="A44" s="8">
        <f t="shared" si="4"/>
        <v>32</v>
      </c>
      <c r="B44" s="9" t="s">
        <v>82</v>
      </c>
      <c r="C44" s="72">
        <v>225</v>
      </c>
      <c r="D44" s="75">
        <v>210</v>
      </c>
      <c r="E44" s="8">
        <f t="shared" si="0"/>
        <v>435</v>
      </c>
      <c r="F44" s="8">
        <f t="shared" si="5"/>
        <v>80</v>
      </c>
      <c r="G44" s="12" t="s">
        <v>83</v>
      </c>
      <c r="H44" s="72">
        <v>225</v>
      </c>
      <c r="I44" s="75">
        <v>210</v>
      </c>
      <c r="J44" s="8">
        <f t="shared" si="1"/>
        <v>435</v>
      </c>
      <c r="K44" s="2"/>
      <c r="L44" s="2"/>
      <c r="M44" s="2"/>
      <c r="N44" s="2"/>
      <c r="O44" s="2"/>
      <c r="P44" s="2"/>
      <c r="Q44" s="2"/>
    </row>
    <row r="45" spans="1:17" ht="15.75" customHeight="1" x14ac:dyDescent="0.25">
      <c r="A45" s="8">
        <f t="shared" si="4"/>
        <v>33</v>
      </c>
      <c r="B45" s="9" t="s">
        <v>84</v>
      </c>
      <c r="C45" s="72">
        <v>225</v>
      </c>
      <c r="D45" s="75">
        <v>210</v>
      </c>
      <c r="E45" s="8">
        <f t="shared" si="0"/>
        <v>435</v>
      </c>
      <c r="F45" s="8">
        <f t="shared" si="5"/>
        <v>81</v>
      </c>
      <c r="G45" s="12" t="s">
        <v>85</v>
      </c>
      <c r="H45" s="72">
        <v>225</v>
      </c>
      <c r="I45" s="75">
        <v>210</v>
      </c>
      <c r="J45" s="8">
        <f t="shared" si="1"/>
        <v>435</v>
      </c>
      <c r="K45" s="2"/>
      <c r="L45" s="2"/>
      <c r="M45" s="2"/>
      <c r="N45" s="2"/>
      <c r="O45" s="2"/>
      <c r="P45" s="2"/>
      <c r="Q45" s="2"/>
    </row>
    <row r="46" spans="1:17" ht="15.75" customHeight="1" x14ac:dyDescent="0.25">
      <c r="A46" s="8">
        <f t="shared" si="4"/>
        <v>34</v>
      </c>
      <c r="B46" s="9" t="s">
        <v>86</v>
      </c>
      <c r="C46" s="72">
        <v>225</v>
      </c>
      <c r="D46" s="75">
        <v>210</v>
      </c>
      <c r="E46" s="8">
        <f t="shared" si="0"/>
        <v>435</v>
      </c>
      <c r="F46" s="8">
        <f t="shared" si="5"/>
        <v>82</v>
      </c>
      <c r="G46" s="12" t="s">
        <v>87</v>
      </c>
      <c r="H46" s="72">
        <v>225</v>
      </c>
      <c r="I46" s="75">
        <v>210</v>
      </c>
      <c r="J46" s="8">
        <f t="shared" si="1"/>
        <v>435</v>
      </c>
      <c r="K46" s="2"/>
      <c r="L46" s="2"/>
      <c r="M46" s="2"/>
      <c r="N46" s="2"/>
      <c r="O46" s="2"/>
      <c r="P46" s="2"/>
      <c r="Q46" s="2"/>
    </row>
    <row r="47" spans="1:17" ht="15.75" customHeight="1" x14ac:dyDescent="0.25">
      <c r="A47" s="8">
        <f t="shared" si="4"/>
        <v>35</v>
      </c>
      <c r="B47" s="9" t="s">
        <v>88</v>
      </c>
      <c r="C47" s="72">
        <v>225</v>
      </c>
      <c r="D47" s="75">
        <v>210</v>
      </c>
      <c r="E47" s="8">
        <f t="shared" si="0"/>
        <v>435</v>
      </c>
      <c r="F47" s="8">
        <f t="shared" si="5"/>
        <v>83</v>
      </c>
      <c r="G47" s="12" t="s">
        <v>89</v>
      </c>
      <c r="H47" s="72">
        <v>225</v>
      </c>
      <c r="I47" s="75">
        <v>210</v>
      </c>
      <c r="J47" s="8">
        <f t="shared" si="1"/>
        <v>435</v>
      </c>
      <c r="K47" s="2"/>
      <c r="L47" s="2"/>
      <c r="M47" s="2"/>
      <c r="N47" s="2"/>
      <c r="O47" s="2"/>
      <c r="P47" s="2"/>
      <c r="Q47" s="2"/>
    </row>
    <row r="48" spans="1:17" ht="15.75" customHeight="1" x14ac:dyDescent="0.25">
      <c r="A48" s="8">
        <f t="shared" si="4"/>
        <v>36</v>
      </c>
      <c r="B48" s="9" t="s">
        <v>90</v>
      </c>
      <c r="C48" s="72">
        <v>225</v>
      </c>
      <c r="D48" s="75">
        <v>210</v>
      </c>
      <c r="E48" s="8">
        <f t="shared" si="0"/>
        <v>435</v>
      </c>
      <c r="F48" s="8">
        <f t="shared" si="5"/>
        <v>84</v>
      </c>
      <c r="G48" s="12" t="s">
        <v>91</v>
      </c>
      <c r="H48" s="72">
        <v>225</v>
      </c>
      <c r="I48" s="75">
        <v>210</v>
      </c>
      <c r="J48" s="8">
        <f t="shared" si="1"/>
        <v>435</v>
      </c>
      <c r="K48" s="2"/>
      <c r="L48" s="2"/>
      <c r="M48" s="2"/>
      <c r="N48" s="2"/>
      <c r="O48" s="2"/>
      <c r="P48" s="2"/>
      <c r="Q48" s="2"/>
    </row>
    <row r="49" spans="1:17" ht="15.75" customHeight="1" x14ac:dyDescent="0.25">
      <c r="A49" s="8">
        <f t="shared" si="4"/>
        <v>37</v>
      </c>
      <c r="B49" s="9" t="s">
        <v>92</v>
      </c>
      <c r="C49" s="72">
        <v>225</v>
      </c>
      <c r="D49" s="75">
        <v>210</v>
      </c>
      <c r="E49" s="8">
        <f t="shared" si="0"/>
        <v>435</v>
      </c>
      <c r="F49" s="8">
        <f t="shared" si="5"/>
        <v>85</v>
      </c>
      <c r="G49" s="12" t="s">
        <v>93</v>
      </c>
      <c r="H49" s="72">
        <v>225</v>
      </c>
      <c r="I49" s="75">
        <v>210</v>
      </c>
      <c r="J49" s="8">
        <f t="shared" si="1"/>
        <v>435</v>
      </c>
      <c r="K49" s="2"/>
      <c r="L49" s="2"/>
      <c r="M49" s="2"/>
      <c r="N49" s="2"/>
      <c r="O49" s="2"/>
      <c r="P49" s="2"/>
      <c r="Q49" s="2"/>
    </row>
    <row r="50" spans="1:17" ht="15.75" customHeight="1" x14ac:dyDescent="0.25">
      <c r="A50" s="8">
        <f t="shared" si="4"/>
        <v>38</v>
      </c>
      <c r="B50" s="12" t="s">
        <v>94</v>
      </c>
      <c r="C50" s="72">
        <v>225</v>
      </c>
      <c r="D50" s="75">
        <v>210</v>
      </c>
      <c r="E50" s="8">
        <f t="shared" si="0"/>
        <v>435</v>
      </c>
      <c r="F50" s="8">
        <f t="shared" si="5"/>
        <v>86</v>
      </c>
      <c r="G50" s="12" t="s">
        <v>95</v>
      </c>
      <c r="H50" s="72">
        <v>225</v>
      </c>
      <c r="I50" s="75">
        <v>210</v>
      </c>
      <c r="J50" s="8">
        <f t="shared" si="1"/>
        <v>435</v>
      </c>
      <c r="K50" s="2"/>
      <c r="L50" s="2"/>
      <c r="M50" s="2"/>
      <c r="N50" s="2"/>
      <c r="O50" s="2"/>
      <c r="P50" s="2"/>
      <c r="Q50" s="2"/>
    </row>
    <row r="51" spans="1:17" ht="15.75" customHeight="1" x14ac:dyDescent="0.25">
      <c r="A51" s="8">
        <f t="shared" si="4"/>
        <v>39</v>
      </c>
      <c r="B51" s="12" t="s">
        <v>96</v>
      </c>
      <c r="C51" s="72">
        <v>225</v>
      </c>
      <c r="D51" s="75">
        <v>210</v>
      </c>
      <c r="E51" s="8">
        <f t="shared" si="0"/>
        <v>435</v>
      </c>
      <c r="F51" s="8">
        <f t="shared" si="5"/>
        <v>87</v>
      </c>
      <c r="G51" s="12" t="s">
        <v>97</v>
      </c>
      <c r="H51" s="72">
        <v>225</v>
      </c>
      <c r="I51" s="75">
        <v>210</v>
      </c>
      <c r="J51" s="8">
        <f t="shared" si="1"/>
        <v>435</v>
      </c>
      <c r="K51" s="2"/>
      <c r="L51" s="2"/>
      <c r="M51" s="2"/>
      <c r="N51" s="2"/>
      <c r="O51" s="2"/>
      <c r="P51" s="2"/>
      <c r="Q51" s="2"/>
    </row>
    <row r="52" spans="1:17" ht="15.75" customHeight="1" x14ac:dyDescent="0.25">
      <c r="A52" s="8">
        <f t="shared" si="4"/>
        <v>40</v>
      </c>
      <c r="B52" s="12" t="s">
        <v>98</v>
      </c>
      <c r="C52" s="72">
        <v>225</v>
      </c>
      <c r="D52" s="75">
        <v>210</v>
      </c>
      <c r="E52" s="8">
        <f t="shared" si="0"/>
        <v>435</v>
      </c>
      <c r="F52" s="8">
        <f t="shared" si="5"/>
        <v>88</v>
      </c>
      <c r="G52" s="12" t="s">
        <v>99</v>
      </c>
      <c r="H52" s="72">
        <v>225</v>
      </c>
      <c r="I52" s="75">
        <v>210</v>
      </c>
      <c r="J52" s="8">
        <f t="shared" si="1"/>
        <v>435</v>
      </c>
      <c r="K52" s="2"/>
      <c r="L52" s="2"/>
      <c r="M52" s="2"/>
      <c r="N52" s="2"/>
      <c r="O52" s="2"/>
      <c r="P52" s="2"/>
      <c r="Q52" s="2"/>
    </row>
    <row r="53" spans="1:17" ht="15.75" customHeight="1" x14ac:dyDescent="0.25">
      <c r="A53" s="8">
        <f t="shared" si="4"/>
        <v>41</v>
      </c>
      <c r="B53" s="12" t="s">
        <v>100</v>
      </c>
      <c r="C53" s="72">
        <v>225</v>
      </c>
      <c r="D53" s="75">
        <v>210</v>
      </c>
      <c r="E53" s="8">
        <f t="shared" si="0"/>
        <v>435</v>
      </c>
      <c r="F53" s="8">
        <f t="shared" si="5"/>
        <v>89</v>
      </c>
      <c r="G53" s="12" t="s">
        <v>101</v>
      </c>
      <c r="H53" s="72">
        <v>225</v>
      </c>
      <c r="I53" s="75">
        <v>210</v>
      </c>
      <c r="J53" s="8">
        <f t="shared" si="1"/>
        <v>435</v>
      </c>
      <c r="K53" s="2"/>
      <c r="L53" s="13"/>
      <c r="M53" s="13"/>
      <c r="N53" s="13"/>
      <c r="O53" s="2"/>
      <c r="P53" s="2"/>
      <c r="Q53" s="2"/>
    </row>
    <row r="54" spans="1:17" ht="15.75" customHeight="1" x14ac:dyDescent="0.25">
      <c r="A54" s="8">
        <f t="shared" si="4"/>
        <v>42</v>
      </c>
      <c r="B54" s="12" t="s">
        <v>102</v>
      </c>
      <c r="C54" s="72">
        <v>225</v>
      </c>
      <c r="D54" s="75">
        <v>210</v>
      </c>
      <c r="E54" s="8">
        <f t="shared" si="0"/>
        <v>435</v>
      </c>
      <c r="F54" s="8">
        <f t="shared" si="5"/>
        <v>90</v>
      </c>
      <c r="G54" s="12" t="s">
        <v>103</v>
      </c>
      <c r="H54" s="72">
        <v>225</v>
      </c>
      <c r="I54" s="75">
        <v>210</v>
      </c>
      <c r="J54" s="8">
        <f t="shared" si="1"/>
        <v>435</v>
      </c>
      <c r="K54" s="2"/>
      <c r="L54" s="13"/>
      <c r="M54" s="13"/>
      <c r="N54" s="13"/>
      <c r="O54" s="2"/>
      <c r="P54" s="2"/>
      <c r="Q54" s="2"/>
    </row>
    <row r="55" spans="1:17" ht="15.75" customHeight="1" x14ac:dyDescent="0.25">
      <c r="A55" s="8">
        <f t="shared" si="4"/>
        <v>43</v>
      </c>
      <c r="B55" s="12" t="s">
        <v>104</v>
      </c>
      <c r="C55" s="72">
        <v>225</v>
      </c>
      <c r="D55" s="75">
        <v>210</v>
      </c>
      <c r="E55" s="8">
        <f t="shared" si="0"/>
        <v>435</v>
      </c>
      <c r="F55" s="8">
        <f t="shared" si="5"/>
        <v>91</v>
      </c>
      <c r="G55" s="12" t="s">
        <v>105</v>
      </c>
      <c r="H55" s="72">
        <v>225</v>
      </c>
      <c r="I55" s="75">
        <v>210</v>
      </c>
      <c r="J55" s="8">
        <f t="shared" si="1"/>
        <v>435</v>
      </c>
      <c r="K55" s="2"/>
      <c r="L55" s="13"/>
      <c r="M55" s="13"/>
      <c r="N55" s="13"/>
      <c r="O55" s="2"/>
      <c r="P55" s="2"/>
      <c r="Q55" s="2"/>
    </row>
    <row r="56" spans="1:17" ht="15.75" customHeight="1" x14ac:dyDescent="0.25">
      <c r="A56" s="8">
        <f t="shared" si="4"/>
        <v>44</v>
      </c>
      <c r="B56" s="12" t="s">
        <v>106</v>
      </c>
      <c r="C56" s="72">
        <v>225</v>
      </c>
      <c r="D56" s="75">
        <v>210</v>
      </c>
      <c r="E56" s="8">
        <f t="shared" si="0"/>
        <v>435</v>
      </c>
      <c r="F56" s="8">
        <f t="shared" si="5"/>
        <v>92</v>
      </c>
      <c r="G56" s="12" t="s">
        <v>107</v>
      </c>
      <c r="H56" s="72">
        <v>225</v>
      </c>
      <c r="I56" s="75">
        <v>210</v>
      </c>
      <c r="J56" s="8">
        <f t="shared" si="1"/>
        <v>435</v>
      </c>
      <c r="K56" s="2"/>
      <c r="L56" s="13"/>
      <c r="M56" s="13"/>
      <c r="N56" s="13"/>
      <c r="O56" s="2"/>
      <c r="P56" s="2"/>
      <c r="Q56" s="2"/>
    </row>
    <row r="57" spans="1:17" ht="15.75" customHeight="1" x14ac:dyDescent="0.25">
      <c r="A57" s="8">
        <f t="shared" si="4"/>
        <v>45</v>
      </c>
      <c r="B57" s="12" t="s">
        <v>108</v>
      </c>
      <c r="C57" s="72">
        <v>225</v>
      </c>
      <c r="D57" s="75">
        <v>210</v>
      </c>
      <c r="E57" s="8">
        <f t="shared" si="0"/>
        <v>435</v>
      </c>
      <c r="F57" s="8">
        <f t="shared" si="5"/>
        <v>93</v>
      </c>
      <c r="G57" s="12" t="s">
        <v>109</v>
      </c>
      <c r="H57" s="72">
        <v>225</v>
      </c>
      <c r="I57" s="75">
        <v>210</v>
      </c>
      <c r="J57" s="8">
        <f t="shared" si="1"/>
        <v>435</v>
      </c>
      <c r="K57" s="2"/>
      <c r="L57" s="14"/>
      <c r="M57" s="13"/>
      <c r="N57" s="15"/>
      <c r="O57" s="2"/>
      <c r="P57" s="2"/>
      <c r="Q57" s="2"/>
    </row>
    <row r="58" spans="1:17" ht="15.75" customHeight="1" x14ac:dyDescent="0.25">
      <c r="A58" s="8">
        <f t="shared" si="4"/>
        <v>46</v>
      </c>
      <c r="B58" s="12" t="s">
        <v>110</v>
      </c>
      <c r="C58" s="72">
        <v>225</v>
      </c>
      <c r="D58" s="75">
        <v>210</v>
      </c>
      <c r="E58" s="8">
        <f t="shared" si="0"/>
        <v>435</v>
      </c>
      <c r="F58" s="8">
        <f t="shared" si="5"/>
        <v>94</v>
      </c>
      <c r="G58" s="12" t="s">
        <v>111</v>
      </c>
      <c r="H58" s="72">
        <v>225</v>
      </c>
      <c r="I58" s="75">
        <v>210</v>
      </c>
      <c r="J58" s="8">
        <f t="shared" si="1"/>
        <v>435</v>
      </c>
      <c r="K58" s="2"/>
      <c r="L58" s="16"/>
      <c r="M58" s="13"/>
      <c r="N58" s="15"/>
      <c r="O58" s="2"/>
      <c r="P58" s="2"/>
      <c r="Q58" s="2"/>
    </row>
    <row r="59" spans="1:17" ht="15.75" customHeight="1" x14ac:dyDescent="0.25">
      <c r="A59" s="17">
        <f t="shared" si="4"/>
        <v>47</v>
      </c>
      <c r="B59" s="18" t="s">
        <v>112</v>
      </c>
      <c r="C59" s="72">
        <v>225</v>
      </c>
      <c r="D59" s="75">
        <v>210</v>
      </c>
      <c r="E59" s="17">
        <f t="shared" si="0"/>
        <v>435</v>
      </c>
      <c r="F59" s="17">
        <f t="shared" si="5"/>
        <v>95</v>
      </c>
      <c r="G59" s="18" t="s">
        <v>113</v>
      </c>
      <c r="H59" s="72">
        <v>225</v>
      </c>
      <c r="I59" s="75">
        <v>210</v>
      </c>
      <c r="J59" s="17">
        <f t="shared" si="1"/>
        <v>435</v>
      </c>
      <c r="K59" s="2"/>
      <c r="L59" s="16"/>
      <c r="M59" s="19"/>
      <c r="N59" s="15"/>
      <c r="O59" s="2"/>
      <c r="P59" s="2"/>
      <c r="Q59" s="2"/>
    </row>
    <row r="60" spans="1:17" ht="15.75" customHeight="1" x14ac:dyDescent="0.25">
      <c r="A60" s="17">
        <f t="shared" si="4"/>
        <v>48</v>
      </c>
      <c r="B60" s="18" t="s">
        <v>114</v>
      </c>
      <c r="C60" s="72">
        <v>225</v>
      </c>
      <c r="D60" s="75">
        <v>210</v>
      </c>
      <c r="E60" s="17">
        <f t="shared" si="0"/>
        <v>435</v>
      </c>
      <c r="F60" s="17">
        <f t="shared" si="5"/>
        <v>96</v>
      </c>
      <c r="G60" s="18" t="s">
        <v>115</v>
      </c>
      <c r="H60" s="72">
        <v>225</v>
      </c>
      <c r="I60" s="75">
        <v>210</v>
      </c>
      <c r="J60" s="17">
        <f t="shared" si="1"/>
        <v>435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4.25" customHeight="1" x14ac:dyDescent="0.25">
      <c r="A62" s="156" t="s">
        <v>234</v>
      </c>
      <c r="B62" s="157"/>
      <c r="C62" s="157"/>
      <c r="D62" s="157"/>
      <c r="E62" s="157"/>
      <c r="F62" s="157"/>
      <c r="G62" s="158"/>
      <c r="H62" s="20" t="s">
        <v>118</v>
      </c>
      <c r="I62" s="20" t="s">
        <v>119</v>
      </c>
      <c r="J62" s="20" t="s">
        <v>120</v>
      </c>
      <c r="K62" s="2"/>
      <c r="L62" s="16"/>
      <c r="M62" s="7"/>
      <c r="N62" s="7"/>
      <c r="O62" s="7"/>
      <c r="P62" s="7"/>
      <c r="Q62" s="7"/>
    </row>
    <row r="63" spans="1:17" ht="24.75" customHeight="1" x14ac:dyDescent="0.25">
      <c r="A63" s="159" t="s">
        <v>231</v>
      </c>
      <c r="B63" s="160"/>
      <c r="C63" s="160"/>
      <c r="D63" s="160"/>
      <c r="E63" s="136" t="s">
        <v>253</v>
      </c>
      <c r="F63" s="137"/>
      <c r="G63" s="138"/>
      <c r="H63" s="21">
        <v>0</v>
      </c>
      <c r="I63" s="21">
        <v>0</v>
      </c>
      <c r="J63" s="21">
        <f>H63+I63</f>
        <v>0</v>
      </c>
      <c r="K63" s="2"/>
      <c r="L63" s="22">
        <v>0</v>
      </c>
      <c r="M63" s="32">
        <f>L63/1000</f>
        <v>0</v>
      </c>
      <c r="N63" s="4"/>
      <c r="O63" s="7"/>
      <c r="P63" s="7"/>
      <c r="Q63" s="7"/>
    </row>
    <row r="64" spans="1:17" ht="26.25" customHeight="1" x14ac:dyDescent="0.25">
      <c r="A64" s="161"/>
      <c r="B64" s="162"/>
      <c r="C64" s="162"/>
      <c r="D64" s="162"/>
      <c r="E64" s="139" t="s">
        <v>254</v>
      </c>
      <c r="F64" s="140"/>
      <c r="G64" s="141"/>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2" t="s">
        <v>255</v>
      </c>
      <c r="B66" s="143"/>
      <c r="C66" s="143"/>
      <c r="D66" s="143"/>
      <c r="E66" s="143"/>
      <c r="F66" s="143"/>
      <c r="G66" s="143"/>
      <c r="H66" s="143"/>
      <c r="I66" s="143"/>
      <c r="J66" s="144"/>
      <c r="K66" s="2" t="s">
        <v>124</v>
      </c>
      <c r="L66" s="24"/>
      <c r="M66" s="27">
        <v>0.11</v>
      </c>
      <c r="N66" s="28">
        <v>0.128</v>
      </c>
      <c r="O66" s="29">
        <f>M66+N66</f>
        <v>0.23799999999999999</v>
      </c>
      <c r="P66" s="29" t="e">
        <f>O66/J63*100</f>
        <v>#DIV/0!</v>
      </c>
      <c r="Q66" s="7"/>
    </row>
    <row r="67" spans="1:17" ht="25.5" customHeight="1" x14ac:dyDescent="0.25">
      <c r="A67" s="30"/>
      <c r="B67" s="31"/>
      <c r="C67" s="31"/>
      <c r="D67" s="31"/>
      <c r="E67" s="31"/>
      <c r="F67" s="31"/>
      <c r="G67" s="31"/>
      <c r="H67" s="145" t="s">
        <v>125</v>
      </c>
      <c r="I67" s="146"/>
      <c r="J67" s="147"/>
      <c r="K67" s="2"/>
      <c r="L67" s="4"/>
      <c r="M67" s="29">
        <f>H63+H64-M66-0.018</f>
        <v>-0.128</v>
      </c>
      <c r="N67" s="29">
        <f>I63+I64-N66-0.018</f>
        <v>-0.14599999999999999</v>
      </c>
      <c r="O67" s="7"/>
      <c r="P67" s="7"/>
      <c r="Q67" s="7"/>
    </row>
    <row r="68" spans="1:17" ht="25.5" customHeight="1" x14ac:dyDescent="0.25">
      <c r="A68" s="39"/>
      <c r="B68" s="39"/>
      <c r="C68" s="39"/>
      <c r="D68" s="39"/>
      <c r="E68" s="39"/>
      <c r="F68" s="39"/>
      <c r="G68" s="39"/>
      <c r="H68" s="40"/>
      <c r="I68" s="41"/>
      <c r="J68" s="41"/>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0.21966666666666668</v>
      </c>
      <c r="N69" s="32">
        <f>(N67+N68)/24</f>
        <v>0.21391666666666667</v>
      </c>
      <c r="O69" s="23"/>
      <c r="P69" s="32">
        <f>M69+N69</f>
        <v>0.43358333333333332</v>
      </c>
      <c r="Q69" s="7"/>
    </row>
    <row r="70" spans="1:17" ht="15.75" customHeight="1" x14ac:dyDescent="0.25">
      <c r="A70" s="2"/>
      <c r="B70" s="2"/>
      <c r="C70" s="2"/>
      <c r="D70" s="2"/>
      <c r="E70" s="2"/>
      <c r="F70" s="2"/>
      <c r="G70" s="2"/>
      <c r="H70" s="2"/>
      <c r="I70" s="2"/>
      <c r="J70" s="2"/>
      <c r="K70" s="2"/>
      <c r="L70" s="7"/>
      <c r="M70" s="29">
        <f>M69*1000</f>
        <v>219.66666666666669</v>
      </c>
      <c r="N70" s="29">
        <f>N69*1000</f>
        <v>213.91666666666669</v>
      </c>
      <c r="O70" s="23"/>
      <c r="P70" s="29">
        <f>M70+N70</f>
        <v>433.58333333333337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82"/>
      <c r="F72" s="2"/>
      <c r="G72" s="2"/>
      <c r="H72" s="2"/>
      <c r="I72" s="2"/>
      <c r="J72" s="82"/>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B55" workbookViewId="0">
      <selection activeCell="L11" sqref="L11:N38"/>
    </sheetView>
  </sheetViews>
  <sheetFormatPr defaultColWidth="14.42578125" defaultRowHeight="15" x14ac:dyDescent="0.25"/>
  <cols>
    <col min="1" max="1" width="10.5703125" style="85" customWidth="1"/>
    <col min="2" max="2" width="18.5703125" style="85" customWidth="1"/>
    <col min="3" max="4" width="12.7109375" style="85" customWidth="1"/>
    <col min="5" max="5" width="14.7109375" style="85" customWidth="1"/>
    <col min="6" max="6" width="12.42578125" style="85" customWidth="1"/>
    <col min="7" max="7" width="15.140625" style="85" customWidth="1"/>
    <col min="8" max="9" width="12.7109375" style="85" customWidth="1"/>
    <col min="10" max="10" width="15" style="85" customWidth="1"/>
    <col min="11" max="11" width="9.140625" style="85" customWidth="1"/>
    <col min="12" max="12" width="13" style="85" customWidth="1"/>
    <col min="13" max="13" width="12.7109375" style="85" customWidth="1"/>
    <col min="14" max="14" width="14.28515625" style="85" customWidth="1"/>
    <col min="15" max="15" width="7.85546875" style="85" customWidth="1"/>
    <col min="16" max="17" width="9.140625" style="85" customWidth="1"/>
    <col min="18" max="16384" width="14.42578125" style="85"/>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256</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12</v>
      </c>
      <c r="D8" s="103"/>
      <c r="E8" s="103"/>
      <c r="F8" s="103"/>
      <c r="G8" s="103"/>
      <c r="H8" s="103"/>
      <c r="I8" s="103"/>
      <c r="J8" s="104"/>
      <c r="K8" s="2"/>
      <c r="L8" s="2"/>
      <c r="M8" s="2"/>
      <c r="N8" s="2"/>
      <c r="O8" s="2"/>
      <c r="P8" s="2"/>
      <c r="Q8" s="2"/>
    </row>
    <row r="9" spans="1:17" x14ac:dyDescent="0.25">
      <c r="A9" s="114" t="s">
        <v>13</v>
      </c>
      <c r="B9" s="104"/>
      <c r="C9" s="115" t="s">
        <v>257</v>
      </c>
      <c r="D9" s="116"/>
      <c r="E9" s="116"/>
      <c r="F9" s="116"/>
      <c r="G9" s="116"/>
      <c r="H9" s="116"/>
      <c r="I9" s="116"/>
      <c r="J9" s="117"/>
      <c r="K9" s="6"/>
      <c r="L9" s="6"/>
      <c r="M9" s="6"/>
      <c r="N9" s="6"/>
      <c r="O9" s="6"/>
      <c r="P9" s="6"/>
      <c r="Q9" s="6"/>
    </row>
    <row r="10" spans="1:17" x14ac:dyDescent="0.25">
      <c r="A10" s="111" t="s">
        <v>14</v>
      </c>
      <c r="B10" s="104"/>
      <c r="C10" s="115"/>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72">
        <v>225</v>
      </c>
      <c r="D13" s="75">
        <v>210</v>
      </c>
      <c r="E13" s="11">
        <f t="shared" ref="E13:E60" si="0">SUM(C13,D13)</f>
        <v>435</v>
      </c>
      <c r="F13" s="8">
        <v>49</v>
      </c>
      <c r="G13" s="12" t="s">
        <v>21</v>
      </c>
      <c r="H13" s="72">
        <v>225</v>
      </c>
      <c r="I13" s="75">
        <v>210</v>
      </c>
      <c r="J13" s="8">
        <f t="shared" ref="J13:J60" si="1">SUM(H13,I13)</f>
        <v>435</v>
      </c>
      <c r="K13" s="2"/>
      <c r="L13" s="2"/>
      <c r="M13" s="7"/>
      <c r="N13" s="7"/>
      <c r="O13" s="2"/>
      <c r="P13" s="2"/>
      <c r="Q13" s="2"/>
    </row>
    <row r="14" spans="1:17" x14ac:dyDescent="0.25">
      <c r="A14" s="8">
        <f t="shared" ref="A14:A36" si="2">A13+1</f>
        <v>2</v>
      </c>
      <c r="B14" s="9" t="s">
        <v>22</v>
      </c>
      <c r="C14" s="72">
        <v>225</v>
      </c>
      <c r="D14" s="75">
        <v>210</v>
      </c>
      <c r="E14" s="11">
        <f t="shared" si="0"/>
        <v>435</v>
      </c>
      <c r="F14" s="8">
        <f t="shared" ref="F14:F36" si="3">F13+1</f>
        <v>50</v>
      </c>
      <c r="G14" s="12" t="s">
        <v>23</v>
      </c>
      <c r="H14" s="72">
        <v>225</v>
      </c>
      <c r="I14" s="75">
        <v>210</v>
      </c>
      <c r="J14" s="8">
        <f t="shared" si="1"/>
        <v>435</v>
      </c>
      <c r="K14" s="2"/>
      <c r="L14" s="2" t="s">
        <v>20</v>
      </c>
      <c r="M14" s="7">
        <f>AVERAGE(C13:C16)</f>
        <v>225</v>
      </c>
      <c r="N14" s="7">
        <f>AVERAGE(D13:D16)</f>
        <v>210</v>
      </c>
      <c r="O14" s="2"/>
      <c r="P14" s="2"/>
      <c r="Q14" s="2"/>
    </row>
    <row r="15" spans="1:17" x14ac:dyDescent="0.25">
      <c r="A15" s="8">
        <f t="shared" si="2"/>
        <v>3</v>
      </c>
      <c r="B15" s="9" t="s">
        <v>24</v>
      </c>
      <c r="C15" s="72">
        <v>225</v>
      </c>
      <c r="D15" s="75">
        <v>210</v>
      </c>
      <c r="E15" s="11">
        <f t="shared" si="0"/>
        <v>435</v>
      </c>
      <c r="F15" s="8">
        <f t="shared" si="3"/>
        <v>51</v>
      </c>
      <c r="G15" s="12" t="s">
        <v>25</v>
      </c>
      <c r="H15" s="72">
        <v>225</v>
      </c>
      <c r="I15" s="75">
        <v>210</v>
      </c>
      <c r="J15" s="8">
        <f t="shared" si="1"/>
        <v>435</v>
      </c>
      <c r="K15" s="2"/>
      <c r="L15" s="2" t="s">
        <v>28</v>
      </c>
      <c r="M15" s="7">
        <f>AVERAGE(C17:C20)</f>
        <v>225</v>
      </c>
      <c r="N15" s="7">
        <f>AVERAGE(D17:D20)</f>
        <v>210</v>
      </c>
      <c r="O15" s="2"/>
      <c r="P15" s="2"/>
      <c r="Q15" s="2"/>
    </row>
    <row r="16" spans="1:17" x14ac:dyDescent="0.25">
      <c r="A16" s="8">
        <f t="shared" si="2"/>
        <v>4</v>
      </c>
      <c r="B16" s="9" t="s">
        <v>26</v>
      </c>
      <c r="C16" s="72">
        <v>225</v>
      </c>
      <c r="D16" s="75">
        <v>210</v>
      </c>
      <c r="E16" s="11">
        <f t="shared" si="0"/>
        <v>435</v>
      </c>
      <c r="F16" s="8">
        <f t="shared" si="3"/>
        <v>52</v>
      </c>
      <c r="G16" s="12" t="s">
        <v>27</v>
      </c>
      <c r="H16" s="72">
        <v>225</v>
      </c>
      <c r="I16" s="75">
        <v>210</v>
      </c>
      <c r="J16" s="8">
        <f t="shared" si="1"/>
        <v>435</v>
      </c>
      <c r="K16" s="2"/>
      <c r="L16" s="2" t="s">
        <v>36</v>
      </c>
      <c r="M16" s="7">
        <f>AVERAGE(C21:C24)</f>
        <v>225</v>
      </c>
      <c r="N16" s="7">
        <f>AVERAGE(D21:D24)</f>
        <v>210</v>
      </c>
      <c r="O16" s="2"/>
      <c r="P16" s="2"/>
      <c r="Q16" s="2"/>
    </row>
    <row r="17" spans="1:17" x14ac:dyDescent="0.25">
      <c r="A17" s="8">
        <f t="shared" si="2"/>
        <v>5</v>
      </c>
      <c r="B17" s="9" t="s">
        <v>28</v>
      </c>
      <c r="C17" s="72">
        <v>225</v>
      </c>
      <c r="D17" s="75">
        <v>210</v>
      </c>
      <c r="E17" s="11">
        <f t="shared" si="0"/>
        <v>435</v>
      </c>
      <c r="F17" s="8">
        <f t="shared" si="3"/>
        <v>53</v>
      </c>
      <c r="G17" s="12" t="s">
        <v>29</v>
      </c>
      <c r="H17" s="72">
        <v>225</v>
      </c>
      <c r="I17" s="75">
        <v>210</v>
      </c>
      <c r="J17" s="8">
        <f t="shared" si="1"/>
        <v>435</v>
      </c>
      <c r="K17" s="2"/>
      <c r="L17" s="2" t="s">
        <v>44</v>
      </c>
      <c r="M17" s="7">
        <f>AVERAGE(C25:C28)</f>
        <v>225</v>
      </c>
      <c r="N17" s="7">
        <f>AVERAGE(D25:D28)</f>
        <v>210</v>
      </c>
      <c r="O17" s="2"/>
      <c r="P17" s="2"/>
      <c r="Q17" s="2"/>
    </row>
    <row r="18" spans="1:17" x14ac:dyDescent="0.25">
      <c r="A18" s="8">
        <f t="shared" si="2"/>
        <v>6</v>
      </c>
      <c r="B18" s="9" t="s">
        <v>30</v>
      </c>
      <c r="C18" s="72">
        <v>225</v>
      </c>
      <c r="D18" s="75">
        <v>210</v>
      </c>
      <c r="E18" s="11">
        <f t="shared" si="0"/>
        <v>435</v>
      </c>
      <c r="F18" s="8">
        <f t="shared" si="3"/>
        <v>54</v>
      </c>
      <c r="G18" s="12" t="s">
        <v>31</v>
      </c>
      <c r="H18" s="72">
        <v>225</v>
      </c>
      <c r="I18" s="75">
        <v>210</v>
      </c>
      <c r="J18" s="8">
        <f t="shared" si="1"/>
        <v>435</v>
      </c>
      <c r="K18" s="2"/>
      <c r="L18" s="2" t="s">
        <v>52</v>
      </c>
      <c r="M18" s="7">
        <f>AVERAGE(C29:C32)</f>
        <v>225</v>
      </c>
      <c r="N18" s="7">
        <f>AVERAGE(D29:D32)</f>
        <v>210</v>
      </c>
      <c r="O18" s="2"/>
      <c r="P18" s="2"/>
      <c r="Q18" s="2"/>
    </row>
    <row r="19" spans="1:17" x14ac:dyDescent="0.25">
      <c r="A19" s="8">
        <f t="shared" si="2"/>
        <v>7</v>
      </c>
      <c r="B19" s="9" t="s">
        <v>32</v>
      </c>
      <c r="C19" s="72">
        <v>225</v>
      </c>
      <c r="D19" s="75">
        <v>210</v>
      </c>
      <c r="E19" s="11">
        <f t="shared" si="0"/>
        <v>435</v>
      </c>
      <c r="F19" s="8">
        <f t="shared" si="3"/>
        <v>55</v>
      </c>
      <c r="G19" s="12" t="s">
        <v>33</v>
      </c>
      <c r="H19" s="72">
        <v>225</v>
      </c>
      <c r="I19" s="75">
        <v>210</v>
      </c>
      <c r="J19" s="8">
        <f t="shared" si="1"/>
        <v>435</v>
      </c>
      <c r="K19" s="2"/>
      <c r="L19" s="2" t="s">
        <v>60</v>
      </c>
      <c r="M19" s="7">
        <f>AVERAGE(C33:C36)</f>
        <v>225</v>
      </c>
      <c r="N19" s="7">
        <f>AVERAGE(D33:D36)</f>
        <v>210</v>
      </c>
      <c r="O19" s="2"/>
      <c r="P19" s="2"/>
      <c r="Q19" s="2"/>
    </row>
    <row r="20" spans="1:17" x14ac:dyDescent="0.25">
      <c r="A20" s="8">
        <f t="shared" si="2"/>
        <v>8</v>
      </c>
      <c r="B20" s="9" t="s">
        <v>34</v>
      </c>
      <c r="C20" s="72">
        <v>225</v>
      </c>
      <c r="D20" s="75">
        <v>210</v>
      </c>
      <c r="E20" s="11">
        <f t="shared" si="0"/>
        <v>435</v>
      </c>
      <c r="F20" s="8">
        <f t="shared" si="3"/>
        <v>56</v>
      </c>
      <c r="G20" s="12" t="s">
        <v>35</v>
      </c>
      <c r="H20" s="72">
        <v>225</v>
      </c>
      <c r="I20" s="75">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2">
        <v>225</v>
      </c>
      <c r="D21" s="75">
        <v>210</v>
      </c>
      <c r="E21" s="11">
        <f t="shared" si="0"/>
        <v>435</v>
      </c>
      <c r="F21" s="8">
        <f t="shared" si="3"/>
        <v>57</v>
      </c>
      <c r="G21" s="12" t="s">
        <v>37</v>
      </c>
      <c r="H21" s="72">
        <v>225</v>
      </c>
      <c r="I21" s="75">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2">
        <v>225</v>
      </c>
      <c r="D22" s="75">
        <v>210</v>
      </c>
      <c r="E22" s="11">
        <f t="shared" si="0"/>
        <v>435</v>
      </c>
      <c r="F22" s="8">
        <f t="shared" si="3"/>
        <v>58</v>
      </c>
      <c r="G22" s="12" t="s">
        <v>39</v>
      </c>
      <c r="H22" s="72">
        <v>225</v>
      </c>
      <c r="I22" s="75">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2">
        <v>225</v>
      </c>
      <c r="D23" s="75">
        <v>210</v>
      </c>
      <c r="E23" s="11">
        <f t="shared" si="0"/>
        <v>435</v>
      </c>
      <c r="F23" s="8">
        <f t="shared" si="3"/>
        <v>59</v>
      </c>
      <c r="G23" s="12" t="s">
        <v>41</v>
      </c>
      <c r="H23" s="72">
        <v>225</v>
      </c>
      <c r="I23" s="75">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2">
        <v>225</v>
      </c>
      <c r="D24" s="75">
        <v>210</v>
      </c>
      <c r="E24" s="11">
        <f t="shared" si="0"/>
        <v>435</v>
      </c>
      <c r="F24" s="8">
        <f t="shared" si="3"/>
        <v>60</v>
      </c>
      <c r="G24" s="12" t="s">
        <v>43</v>
      </c>
      <c r="H24" s="72">
        <v>225</v>
      </c>
      <c r="I24" s="75">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2">
        <v>225</v>
      </c>
      <c r="D25" s="75">
        <v>210</v>
      </c>
      <c r="E25" s="11">
        <f t="shared" si="0"/>
        <v>435</v>
      </c>
      <c r="F25" s="8">
        <f t="shared" si="3"/>
        <v>61</v>
      </c>
      <c r="G25" s="12" t="s">
        <v>45</v>
      </c>
      <c r="H25" s="72">
        <v>225</v>
      </c>
      <c r="I25" s="75">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2">
        <v>225</v>
      </c>
      <c r="D26" s="75">
        <v>210</v>
      </c>
      <c r="E26" s="11">
        <f t="shared" si="0"/>
        <v>435</v>
      </c>
      <c r="F26" s="8">
        <f t="shared" si="3"/>
        <v>62</v>
      </c>
      <c r="G26" s="12" t="s">
        <v>47</v>
      </c>
      <c r="H26" s="72">
        <v>225</v>
      </c>
      <c r="I26" s="75">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2">
        <v>225</v>
      </c>
      <c r="D27" s="75">
        <v>210</v>
      </c>
      <c r="E27" s="11">
        <f t="shared" si="0"/>
        <v>435</v>
      </c>
      <c r="F27" s="8">
        <f t="shared" si="3"/>
        <v>63</v>
      </c>
      <c r="G27" s="12" t="s">
        <v>49</v>
      </c>
      <c r="H27" s="72">
        <v>225</v>
      </c>
      <c r="I27" s="75">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2">
        <v>225</v>
      </c>
      <c r="D28" s="75">
        <v>210</v>
      </c>
      <c r="E28" s="11">
        <f t="shared" si="0"/>
        <v>435</v>
      </c>
      <c r="F28" s="8">
        <f t="shared" si="3"/>
        <v>64</v>
      </c>
      <c r="G28" s="12" t="s">
        <v>51</v>
      </c>
      <c r="H28" s="72">
        <v>225</v>
      </c>
      <c r="I28" s="75">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2">
        <v>225</v>
      </c>
      <c r="D29" s="75">
        <v>210</v>
      </c>
      <c r="E29" s="11">
        <f t="shared" si="0"/>
        <v>435</v>
      </c>
      <c r="F29" s="8">
        <f t="shared" si="3"/>
        <v>65</v>
      </c>
      <c r="G29" s="12" t="s">
        <v>53</v>
      </c>
      <c r="H29" s="72">
        <v>225</v>
      </c>
      <c r="I29" s="75">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2">
        <v>225</v>
      </c>
      <c r="D30" s="75">
        <v>210</v>
      </c>
      <c r="E30" s="11">
        <f t="shared" si="0"/>
        <v>435</v>
      </c>
      <c r="F30" s="8">
        <f t="shared" si="3"/>
        <v>66</v>
      </c>
      <c r="G30" s="12" t="s">
        <v>55</v>
      </c>
      <c r="H30" s="72">
        <v>225</v>
      </c>
      <c r="I30" s="75">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2">
        <v>225</v>
      </c>
      <c r="D31" s="75">
        <v>210</v>
      </c>
      <c r="E31" s="11">
        <f t="shared" si="0"/>
        <v>435</v>
      </c>
      <c r="F31" s="8">
        <f t="shared" si="3"/>
        <v>67</v>
      </c>
      <c r="G31" s="12" t="s">
        <v>57</v>
      </c>
      <c r="H31" s="72">
        <v>225</v>
      </c>
      <c r="I31" s="75">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2">
        <v>225</v>
      </c>
      <c r="D32" s="75">
        <v>210</v>
      </c>
      <c r="E32" s="11">
        <f t="shared" si="0"/>
        <v>435</v>
      </c>
      <c r="F32" s="8">
        <f t="shared" si="3"/>
        <v>68</v>
      </c>
      <c r="G32" s="12" t="s">
        <v>59</v>
      </c>
      <c r="H32" s="72">
        <v>225</v>
      </c>
      <c r="I32" s="75">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2">
        <v>225</v>
      </c>
      <c r="D33" s="75">
        <v>210</v>
      </c>
      <c r="E33" s="11">
        <f t="shared" si="0"/>
        <v>435</v>
      </c>
      <c r="F33" s="8">
        <f t="shared" si="3"/>
        <v>69</v>
      </c>
      <c r="G33" s="12" t="s">
        <v>61</v>
      </c>
      <c r="H33" s="72">
        <v>225</v>
      </c>
      <c r="I33" s="75">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2">
        <v>225</v>
      </c>
      <c r="D34" s="75">
        <v>210</v>
      </c>
      <c r="E34" s="11">
        <f t="shared" si="0"/>
        <v>435</v>
      </c>
      <c r="F34" s="8">
        <f t="shared" si="3"/>
        <v>70</v>
      </c>
      <c r="G34" s="12" t="s">
        <v>63</v>
      </c>
      <c r="H34" s="72">
        <v>225</v>
      </c>
      <c r="I34" s="75">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2">
        <v>225</v>
      </c>
      <c r="D35" s="75">
        <v>210</v>
      </c>
      <c r="E35" s="11">
        <f t="shared" si="0"/>
        <v>435</v>
      </c>
      <c r="F35" s="8">
        <f t="shared" si="3"/>
        <v>71</v>
      </c>
      <c r="G35" s="12" t="s">
        <v>65</v>
      </c>
      <c r="H35" s="72">
        <v>225</v>
      </c>
      <c r="I35" s="75">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2">
        <v>225</v>
      </c>
      <c r="D36" s="75">
        <v>210</v>
      </c>
      <c r="E36" s="11">
        <f t="shared" si="0"/>
        <v>435</v>
      </c>
      <c r="F36" s="8">
        <f t="shared" si="3"/>
        <v>72</v>
      </c>
      <c r="G36" s="12" t="s">
        <v>67</v>
      </c>
      <c r="H36" s="72">
        <v>225</v>
      </c>
      <c r="I36" s="75">
        <v>210</v>
      </c>
      <c r="J36" s="8">
        <f t="shared" si="1"/>
        <v>435</v>
      </c>
      <c r="K36" s="2"/>
      <c r="L36" s="101" t="s">
        <v>101</v>
      </c>
      <c r="M36" s="7">
        <f>AVERAGE(H53:H56)</f>
        <v>225</v>
      </c>
      <c r="N36" s="7">
        <f>AVERAGE(I53:I56)</f>
        <v>210</v>
      </c>
      <c r="O36" s="2"/>
      <c r="P36" s="2"/>
      <c r="Q36" s="2"/>
    </row>
    <row r="37" spans="1:17" ht="15.75" customHeight="1" x14ac:dyDescent="0.25">
      <c r="A37" s="8">
        <v>25</v>
      </c>
      <c r="B37" s="9" t="s">
        <v>68</v>
      </c>
      <c r="C37" s="72">
        <v>225</v>
      </c>
      <c r="D37" s="75">
        <v>210</v>
      </c>
      <c r="E37" s="11">
        <f t="shared" si="0"/>
        <v>435</v>
      </c>
      <c r="F37" s="8">
        <v>73</v>
      </c>
      <c r="G37" s="12" t="s">
        <v>69</v>
      </c>
      <c r="H37" s="72">
        <v>225</v>
      </c>
      <c r="I37" s="75">
        <v>210</v>
      </c>
      <c r="J37" s="8">
        <f t="shared" si="1"/>
        <v>435</v>
      </c>
      <c r="K37" s="2"/>
      <c r="L37" s="101" t="s">
        <v>109</v>
      </c>
      <c r="M37" s="7">
        <f>AVERAGE(H57:H60)</f>
        <v>225</v>
      </c>
      <c r="N37" s="7">
        <f>AVERAGE(I57:I60)</f>
        <v>210</v>
      </c>
      <c r="O37" s="2"/>
      <c r="P37" s="2"/>
      <c r="Q37" s="2"/>
    </row>
    <row r="38" spans="1:17" ht="15.75" customHeight="1" x14ac:dyDescent="0.25">
      <c r="A38" s="8">
        <f t="shared" ref="A38:A60" si="4">A37+1</f>
        <v>26</v>
      </c>
      <c r="B38" s="9" t="s">
        <v>70</v>
      </c>
      <c r="C38" s="72">
        <v>225</v>
      </c>
      <c r="D38" s="75">
        <v>210</v>
      </c>
      <c r="E38" s="8">
        <f t="shared" si="0"/>
        <v>435</v>
      </c>
      <c r="F38" s="8">
        <f t="shared" ref="F38:F60" si="5">F37+1</f>
        <v>74</v>
      </c>
      <c r="G38" s="12" t="s">
        <v>71</v>
      </c>
      <c r="H38" s="72">
        <v>225</v>
      </c>
      <c r="I38" s="75">
        <v>210</v>
      </c>
      <c r="J38" s="8">
        <f t="shared" si="1"/>
        <v>435</v>
      </c>
      <c r="K38" s="2"/>
      <c r="L38" s="101" t="s">
        <v>302</v>
      </c>
      <c r="M38" s="101">
        <f>AVERAGE(M14:M37)</f>
        <v>225</v>
      </c>
      <c r="N38" s="101">
        <f>AVERAGE(N14:N37)</f>
        <v>210</v>
      </c>
      <c r="O38" s="2"/>
      <c r="P38" s="2"/>
      <c r="Q38" s="2"/>
    </row>
    <row r="39" spans="1:17" ht="15.75" customHeight="1" x14ac:dyDescent="0.25">
      <c r="A39" s="8">
        <f t="shared" si="4"/>
        <v>27</v>
      </c>
      <c r="B39" s="9" t="s">
        <v>72</v>
      </c>
      <c r="C39" s="72">
        <v>225</v>
      </c>
      <c r="D39" s="75">
        <v>210</v>
      </c>
      <c r="E39" s="8">
        <f t="shared" si="0"/>
        <v>435</v>
      </c>
      <c r="F39" s="8">
        <f t="shared" si="5"/>
        <v>75</v>
      </c>
      <c r="G39" s="12" t="s">
        <v>73</v>
      </c>
      <c r="H39" s="72">
        <v>225</v>
      </c>
      <c r="I39" s="75">
        <v>210</v>
      </c>
      <c r="J39" s="8">
        <f t="shared" si="1"/>
        <v>435</v>
      </c>
      <c r="K39" s="2"/>
      <c r="L39" s="2"/>
      <c r="M39" s="2"/>
      <c r="N39" s="2"/>
      <c r="O39" s="2"/>
      <c r="P39" s="2"/>
      <c r="Q39" s="2"/>
    </row>
    <row r="40" spans="1:17" ht="15.75" customHeight="1" x14ac:dyDescent="0.25">
      <c r="A40" s="8">
        <f t="shared" si="4"/>
        <v>28</v>
      </c>
      <c r="B40" s="9" t="s">
        <v>74</v>
      </c>
      <c r="C40" s="72">
        <v>225</v>
      </c>
      <c r="D40" s="75">
        <v>210</v>
      </c>
      <c r="E40" s="8">
        <f t="shared" si="0"/>
        <v>435</v>
      </c>
      <c r="F40" s="8">
        <f t="shared" si="5"/>
        <v>76</v>
      </c>
      <c r="G40" s="12" t="s">
        <v>75</v>
      </c>
      <c r="H40" s="72">
        <v>225</v>
      </c>
      <c r="I40" s="75">
        <v>210</v>
      </c>
      <c r="J40" s="8">
        <f t="shared" si="1"/>
        <v>435</v>
      </c>
      <c r="K40" s="2"/>
      <c r="L40" s="2"/>
      <c r="M40" s="2"/>
      <c r="N40" s="2"/>
      <c r="O40" s="2"/>
      <c r="P40" s="2"/>
      <c r="Q40" s="2"/>
    </row>
    <row r="41" spans="1:17" ht="15.75" customHeight="1" x14ac:dyDescent="0.25">
      <c r="A41" s="8">
        <f t="shared" si="4"/>
        <v>29</v>
      </c>
      <c r="B41" s="9" t="s">
        <v>76</v>
      </c>
      <c r="C41" s="72">
        <v>225</v>
      </c>
      <c r="D41" s="75">
        <v>210</v>
      </c>
      <c r="E41" s="8">
        <f t="shared" si="0"/>
        <v>435</v>
      </c>
      <c r="F41" s="8">
        <f t="shared" si="5"/>
        <v>77</v>
      </c>
      <c r="G41" s="12" t="s">
        <v>77</v>
      </c>
      <c r="H41" s="72">
        <v>225</v>
      </c>
      <c r="I41" s="75">
        <v>210</v>
      </c>
      <c r="J41" s="8">
        <f t="shared" si="1"/>
        <v>435</v>
      </c>
      <c r="K41" s="2"/>
      <c r="L41" s="2"/>
      <c r="M41" s="2"/>
      <c r="N41" s="2"/>
      <c r="O41" s="2"/>
      <c r="P41" s="2"/>
      <c r="Q41" s="2"/>
    </row>
    <row r="42" spans="1:17" ht="15.75" customHeight="1" x14ac:dyDescent="0.25">
      <c r="A42" s="8">
        <f t="shared" si="4"/>
        <v>30</v>
      </c>
      <c r="B42" s="9" t="s">
        <v>78</v>
      </c>
      <c r="C42" s="72">
        <v>225</v>
      </c>
      <c r="D42" s="75">
        <v>210</v>
      </c>
      <c r="E42" s="8">
        <f t="shared" si="0"/>
        <v>435</v>
      </c>
      <c r="F42" s="8">
        <f t="shared" si="5"/>
        <v>78</v>
      </c>
      <c r="G42" s="12" t="s">
        <v>79</v>
      </c>
      <c r="H42" s="72">
        <v>225</v>
      </c>
      <c r="I42" s="75">
        <v>210</v>
      </c>
      <c r="J42" s="8">
        <f t="shared" si="1"/>
        <v>435</v>
      </c>
      <c r="K42" s="2"/>
      <c r="L42" s="2"/>
      <c r="M42" s="2"/>
      <c r="N42" s="2"/>
      <c r="O42" s="2"/>
      <c r="P42" s="2"/>
      <c r="Q42" s="2"/>
    </row>
    <row r="43" spans="1:17" ht="15.75" customHeight="1" x14ac:dyDescent="0.25">
      <c r="A43" s="8">
        <f t="shared" si="4"/>
        <v>31</v>
      </c>
      <c r="B43" s="9" t="s">
        <v>80</v>
      </c>
      <c r="C43" s="72">
        <v>225</v>
      </c>
      <c r="D43" s="75">
        <v>210</v>
      </c>
      <c r="E43" s="8">
        <f t="shared" si="0"/>
        <v>435</v>
      </c>
      <c r="F43" s="8">
        <f t="shared" si="5"/>
        <v>79</v>
      </c>
      <c r="G43" s="12" t="s">
        <v>81</v>
      </c>
      <c r="H43" s="72">
        <v>225</v>
      </c>
      <c r="I43" s="75">
        <v>210</v>
      </c>
      <c r="J43" s="8">
        <f t="shared" si="1"/>
        <v>435</v>
      </c>
      <c r="K43" s="2"/>
      <c r="L43" s="2"/>
      <c r="M43" s="2"/>
      <c r="N43" s="2"/>
      <c r="O43" s="2"/>
      <c r="P43" s="2"/>
      <c r="Q43" s="2"/>
    </row>
    <row r="44" spans="1:17" ht="15.75" customHeight="1" x14ac:dyDescent="0.25">
      <c r="A44" s="8">
        <f t="shared" si="4"/>
        <v>32</v>
      </c>
      <c r="B44" s="9" t="s">
        <v>82</v>
      </c>
      <c r="C44" s="72">
        <v>225</v>
      </c>
      <c r="D44" s="75">
        <v>210</v>
      </c>
      <c r="E44" s="8">
        <f t="shared" si="0"/>
        <v>435</v>
      </c>
      <c r="F44" s="8">
        <f t="shared" si="5"/>
        <v>80</v>
      </c>
      <c r="G44" s="12" t="s">
        <v>83</v>
      </c>
      <c r="H44" s="72">
        <v>225</v>
      </c>
      <c r="I44" s="75">
        <v>210</v>
      </c>
      <c r="J44" s="8">
        <f t="shared" si="1"/>
        <v>435</v>
      </c>
      <c r="K44" s="2"/>
      <c r="L44" s="2"/>
      <c r="M44" s="2"/>
      <c r="N44" s="2"/>
      <c r="O44" s="2"/>
      <c r="P44" s="2"/>
      <c r="Q44" s="2"/>
    </row>
    <row r="45" spans="1:17" ht="15.75" customHeight="1" x14ac:dyDescent="0.25">
      <c r="A45" s="8">
        <f t="shared" si="4"/>
        <v>33</v>
      </c>
      <c r="B45" s="9" t="s">
        <v>84</v>
      </c>
      <c r="C45" s="72">
        <v>225</v>
      </c>
      <c r="D45" s="75">
        <v>210</v>
      </c>
      <c r="E45" s="8">
        <f t="shared" si="0"/>
        <v>435</v>
      </c>
      <c r="F45" s="8">
        <f t="shared" si="5"/>
        <v>81</v>
      </c>
      <c r="G45" s="12" t="s">
        <v>85</v>
      </c>
      <c r="H45" s="72">
        <v>225</v>
      </c>
      <c r="I45" s="75">
        <v>210</v>
      </c>
      <c r="J45" s="8">
        <f t="shared" si="1"/>
        <v>435</v>
      </c>
      <c r="K45" s="2"/>
      <c r="L45" s="2"/>
      <c r="M45" s="2"/>
      <c r="N45" s="2"/>
      <c r="O45" s="2"/>
      <c r="P45" s="2"/>
      <c r="Q45" s="2"/>
    </row>
    <row r="46" spans="1:17" ht="15.75" customHeight="1" x14ac:dyDescent="0.25">
      <c r="A46" s="8">
        <f t="shared" si="4"/>
        <v>34</v>
      </c>
      <c r="B46" s="9" t="s">
        <v>86</v>
      </c>
      <c r="C46" s="72">
        <v>225</v>
      </c>
      <c r="D46" s="75">
        <v>210</v>
      </c>
      <c r="E46" s="8">
        <f t="shared" si="0"/>
        <v>435</v>
      </c>
      <c r="F46" s="8">
        <f t="shared" si="5"/>
        <v>82</v>
      </c>
      <c r="G46" s="12" t="s">
        <v>87</v>
      </c>
      <c r="H46" s="72">
        <v>225</v>
      </c>
      <c r="I46" s="75">
        <v>210</v>
      </c>
      <c r="J46" s="8">
        <f t="shared" si="1"/>
        <v>435</v>
      </c>
      <c r="K46" s="2"/>
      <c r="L46" s="2"/>
      <c r="M46" s="2"/>
      <c r="N46" s="2"/>
      <c r="O46" s="2"/>
      <c r="P46" s="2"/>
      <c r="Q46" s="2"/>
    </row>
    <row r="47" spans="1:17" ht="15.75" customHeight="1" x14ac:dyDescent="0.25">
      <c r="A47" s="8">
        <f t="shared" si="4"/>
        <v>35</v>
      </c>
      <c r="B47" s="9" t="s">
        <v>88</v>
      </c>
      <c r="C47" s="72">
        <v>225</v>
      </c>
      <c r="D47" s="75">
        <v>210</v>
      </c>
      <c r="E47" s="8">
        <f t="shared" si="0"/>
        <v>435</v>
      </c>
      <c r="F47" s="8">
        <f t="shared" si="5"/>
        <v>83</v>
      </c>
      <c r="G47" s="12" t="s">
        <v>89</v>
      </c>
      <c r="H47" s="72">
        <v>225</v>
      </c>
      <c r="I47" s="75">
        <v>210</v>
      </c>
      <c r="J47" s="8">
        <f t="shared" si="1"/>
        <v>435</v>
      </c>
      <c r="K47" s="2"/>
      <c r="L47" s="2"/>
      <c r="M47" s="2"/>
      <c r="N47" s="2"/>
      <c r="O47" s="2"/>
      <c r="P47" s="2"/>
      <c r="Q47" s="2"/>
    </row>
    <row r="48" spans="1:17" ht="15.75" customHeight="1" x14ac:dyDescent="0.25">
      <c r="A48" s="8">
        <f t="shared" si="4"/>
        <v>36</v>
      </c>
      <c r="B48" s="9" t="s">
        <v>90</v>
      </c>
      <c r="C48" s="72">
        <v>225</v>
      </c>
      <c r="D48" s="75">
        <v>210</v>
      </c>
      <c r="E48" s="8">
        <f t="shared" si="0"/>
        <v>435</v>
      </c>
      <c r="F48" s="8">
        <f t="shared" si="5"/>
        <v>84</v>
      </c>
      <c r="G48" s="12" t="s">
        <v>91</v>
      </c>
      <c r="H48" s="72">
        <v>225</v>
      </c>
      <c r="I48" s="75">
        <v>210</v>
      </c>
      <c r="J48" s="8">
        <f t="shared" si="1"/>
        <v>435</v>
      </c>
      <c r="K48" s="2"/>
      <c r="L48" s="2"/>
      <c r="M48" s="2"/>
      <c r="N48" s="2"/>
      <c r="O48" s="2"/>
      <c r="P48" s="2"/>
      <c r="Q48" s="2"/>
    </row>
    <row r="49" spans="1:17" ht="15.75" customHeight="1" x14ac:dyDescent="0.25">
      <c r="A49" s="8">
        <f t="shared" si="4"/>
        <v>37</v>
      </c>
      <c r="B49" s="9" t="s">
        <v>92</v>
      </c>
      <c r="C49" s="72">
        <v>225</v>
      </c>
      <c r="D49" s="75">
        <v>210</v>
      </c>
      <c r="E49" s="8">
        <f t="shared" si="0"/>
        <v>435</v>
      </c>
      <c r="F49" s="8">
        <f t="shared" si="5"/>
        <v>85</v>
      </c>
      <c r="G49" s="12" t="s">
        <v>93</v>
      </c>
      <c r="H49" s="72">
        <v>225</v>
      </c>
      <c r="I49" s="75">
        <v>210</v>
      </c>
      <c r="J49" s="8">
        <f t="shared" si="1"/>
        <v>435</v>
      </c>
      <c r="K49" s="2"/>
      <c r="L49" s="2"/>
      <c r="M49" s="2"/>
      <c r="N49" s="2"/>
      <c r="O49" s="2"/>
      <c r="P49" s="2"/>
      <c r="Q49" s="2"/>
    </row>
    <row r="50" spans="1:17" ht="15.75" customHeight="1" x14ac:dyDescent="0.25">
      <c r="A50" s="8">
        <f t="shared" si="4"/>
        <v>38</v>
      </c>
      <c r="B50" s="12" t="s">
        <v>94</v>
      </c>
      <c r="C50" s="72">
        <v>225</v>
      </c>
      <c r="D50" s="75">
        <v>210</v>
      </c>
      <c r="E50" s="8">
        <f t="shared" si="0"/>
        <v>435</v>
      </c>
      <c r="F50" s="8">
        <f t="shared" si="5"/>
        <v>86</v>
      </c>
      <c r="G50" s="12" t="s">
        <v>95</v>
      </c>
      <c r="H50" s="72">
        <v>225</v>
      </c>
      <c r="I50" s="75">
        <v>210</v>
      </c>
      <c r="J50" s="8">
        <f t="shared" si="1"/>
        <v>435</v>
      </c>
      <c r="K50" s="2"/>
      <c r="L50" s="2"/>
      <c r="M50" s="2"/>
      <c r="N50" s="2"/>
      <c r="O50" s="2"/>
      <c r="P50" s="2"/>
      <c r="Q50" s="2"/>
    </row>
    <row r="51" spans="1:17" ht="15.75" customHeight="1" x14ac:dyDescent="0.25">
      <c r="A51" s="8">
        <f t="shared" si="4"/>
        <v>39</v>
      </c>
      <c r="B51" s="12" t="s">
        <v>96</v>
      </c>
      <c r="C51" s="72">
        <v>225</v>
      </c>
      <c r="D51" s="75">
        <v>210</v>
      </c>
      <c r="E51" s="8">
        <f t="shared" si="0"/>
        <v>435</v>
      </c>
      <c r="F51" s="8">
        <f t="shared" si="5"/>
        <v>87</v>
      </c>
      <c r="G51" s="12" t="s">
        <v>97</v>
      </c>
      <c r="H51" s="72">
        <v>225</v>
      </c>
      <c r="I51" s="75">
        <v>210</v>
      </c>
      <c r="J51" s="8">
        <f t="shared" si="1"/>
        <v>435</v>
      </c>
      <c r="K51" s="2"/>
      <c r="L51" s="2"/>
      <c r="M51" s="2"/>
      <c r="N51" s="2"/>
      <c r="O51" s="2"/>
      <c r="P51" s="2"/>
      <c r="Q51" s="2"/>
    </row>
    <row r="52" spans="1:17" ht="15.75" customHeight="1" x14ac:dyDescent="0.25">
      <c r="A52" s="8">
        <f t="shared" si="4"/>
        <v>40</v>
      </c>
      <c r="B52" s="12" t="s">
        <v>98</v>
      </c>
      <c r="C52" s="72">
        <v>225</v>
      </c>
      <c r="D52" s="75">
        <v>210</v>
      </c>
      <c r="E52" s="8">
        <f t="shared" si="0"/>
        <v>435</v>
      </c>
      <c r="F52" s="8">
        <f t="shared" si="5"/>
        <v>88</v>
      </c>
      <c r="G52" s="12" t="s">
        <v>99</v>
      </c>
      <c r="H52" s="72">
        <v>225</v>
      </c>
      <c r="I52" s="75">
        <v>210</v>
      </c>
      <c r="J52" s="8">
        <f t="shared" si="1"/>
        <v>435</v>
      </c>
      <c r="K52" s="2"/>
      <c r="L52" s="2"/>
      <c r="M52" s="2"/>
      <c r="N52" s="2"/>
      <c r="O52" s="2"/>
      <c r="P52" s="2"/>
      <c r="Q52" s="2"/>
    </row>
    <row r="53" spans="1:17" ht="15.75" customHeight="1" x14ac:dyDescent="0.25">
      <c r="A53" s="8">
        <f t="shared" si="4"/>
        <v>41</v>
      </c>
      <c r="B53" s="12" t="s">
        <v>100</v>
      </c>
      <c r="C53" s="72">
        <v>225</v>
      </c>
      <c r="D53" s="75">
        <v>210</v>
      </c>
      <c r="E53" s="8">
        <f t="shared" si="0"/>
        <v>435</v>
      </c>
      <c r="F53" s="8">
        <f t="shared" si="5"/>
        <v>89</v>
      </c>
      <c r="G53" s="12" t="s">
        <v>101</v>
      </c>
      <c r="H53" s="72">
        <v>225</v>
      </c>
      <c r="I53" s="75">
        <v>210</v>
      </c>
      <c r="J53" s="8">
        <f t="shared" si="1"/>
        <v>435</v>
      </c>
      <c r="K53" s="2"/>
      <c r="L53" s="13"/>
      <c r="M53" s="13"/>
      <c r="N53" s="13"/>
      <c r="O53" s="2"/>
      <c r="P53" s="2"/>
      <c r="Q53" s="2"/>
    </row>
    <row r="54" spans="1:17" ht="15.75" customHeight="1" x14ac:dyDescent="0.25">
      <c r="A54" s="8">
        <f t="shared" si="4"/>
        <v>42</v>
      </c>
      <c r="B54" s="12" t="s">
        <v>102</v>
      </c>
      <c r="C54" s="72">
        <v>225</v>
      </c>
      <c r="D54" s="75">
        <v>210</v>
      </c>
      <c r="E54" s="8">
        <f t="shared" si="0"/>
        <v>435</v>
      </c>
      <c r="F54" s="8">
        <f t="shared" si="5"/>
        <v>90</v>
      </c>
      <c r="G54" s="12" t="s">
        <v>103</v>
      </c>
      <c r="H54" s="72">
        <v>225</v>
      </c>
      <c r="I54" s="75">
        <v>210</v>
      </c>
      <c r="J54" s="8">
        <f t="shared" si="1"/>
        <v>435</v>
      </c>
      <c r="K54" s="2"/>
      <c r="L54" s="13"/>
      <c r="M54" s="13"/>
      <c r="N54" s="13"/>
      <c r="O54" s="2"/>
      <c r="P54" s="2"/>
      <c r="Q54" s="2"/>
    </row>
    <row r="55" spans="1:17" ht="15.75" customHeight="1" x14ac:dyDescent="0.25">
      <c r="A55" s="8">
        <f t="shared" si="4"/>
        <v>43</v>
      </c>
      <c r="B55" s="12" t="s">
        <v>104</v>
      </c>
      <c r="C55" s="72">
        <v>225</v>
      </c>
      <c r="D55" s="75">
        <v>210</v>
      </c>
      <c r="E55" s="8">
        <f t="shared" si="0"/>
        <v>435</v>
      </c>
      <c r="F55" s="8">
        <f t="shared" si="5"/>
        <v>91</v>
      </c>
      <c r="G55" s="12" t="s">
        <v>105</v>
      </c>
      <c r="H55" s="72">
        <v>225</v>
      </c>
      <c r="I55" s="75">
        <v>210</v>
      </c>
      <c r="J55" s="8">
        <f t="shared" si="1"/>
        <v>435</v>
      </c>
      <c r="K55" s="2"/>
      <c r="L55" s="13"/>
      <c r="M55" s="13"/>
      <c r="N55" s="13"/>
      <c r="O55" s="2"/>
      <c r="P55" s="2"/>
      <c r="Q55" s="2"/>
    </row>
    <row r="56" spans="1:17" ht="15.75" customHeight="1" x14ac:dyDescent="0.25">
      <c r="A56" s="8">
        <f t="shared" si="4"/>
        <v>44</v>
      </c>
      <c r="B56" s="12" t="s">
        <v>106</v>
      </c>
      <c r="C56" s="72">
        <v>225</v>
      </c>
      <c r="D56" s="75">
        <v>210</v>
      </c>
      <c r="E56" s="8">
        <f t="shared" si="0"/>
        <v>435</v>
      </c>
      <c r="F56" s="8">
        <f t="shared" si="5"/>
        <v>92</v>
      </c>
      <c r="G56" s="12" t="s">
        <v>107</v>
      </c>
      <c r="H56" s="72">
        <v>225</v>
      </c>
      <c r="I56" s="75">
        <v>210</v>
      </c>
      <c r="J56" s="8">
        <f t="shared" si="1"/>
        <v>435</v>
      </c>
      <c r="K56" s="2"/>
      <c r="L56" s="13"/>
      <c r="M56" s="13"/>
      <c r="N56" s="13"/>
      <c r="O56" s="2"/>
      <c r="P56" s="2"/>
      <c r="Q56" s="2"/>
    </row>
    <row r="57" spans="1:17" ht="15.75" customHeight="1" x14ac:dyDescent="0.25">
      <c r="A57" s="8">
        <f t="shared" si="4"/>
        <v>45</v>
      </c>
      <c r="B57" s="12" t="s">
        <v>108</v>
      </c>
      <c r="C57" s="72">
        <v>225</v>
      </c>
      <c r="D57" s="75">
        <v>210</v>
      </c>
      <c r="E57" s="8">
        <f t="shared" si="0"/>
        <v>435</v>
      </c>
      <c r="F57" s="8">
        <f t="shared" si="5"/>
        <v>93</v>
      </c>
      <c r="G57" s="12" t="s">
        <v>109</v>
      </c>
      <c r="H57" s="72">
        <v>225</v>
      </c>
      <c r="I57" s="75">
        <v>210</v>
      </c>
      <c r="J57" s="8">
        <f t="shared" si="1"/>
        <v>435</v>
      </c>
      <c r="K57" s="2"/>
      <c r="L57" s="14"/>
      <c r="M57" s="13"/>
      <c r="N57" s="15"/>
      <c r="O57" s="2"/>
      <c r="P57" s="2"/>
      <c r="Q57" s="2"/>
    </row>
    <row r="58" spans="1:17" ht="15.75" customHeight="1" x14ac:dyDescent="0.25">
      <c r="A58" s="8">
        <f t="shared" si="4"/>
        <v>46</v>
      </c>
      <c r="B58" s="12" t="s">
        <v>110</v>
      </c>
      <c r="C58" s="72">
        <v>225</v>
      </c>
      <c r="D58" s="75">
        <v>210</v>
      </c>
      <c r="E58" s="8">
        <f t="shared" si="0"/>
        <v>435</v>
      </c>
      <c r="F58" s="8">
        <f t="shared" si="5"/>
        <v>94</v>
      </c>
      <c r="G58" s="12" t="s">
        <v>111</v>
      </c>
      <c r="H58" s="72">
        <v>225</v>
      </c>
      <c r="I58" s="75">
        <v>210</v>
      </c>
      <c r="J58" s="8">
        <f t="shared" si="1"/>
        <v>435</v>
      </c>
      <c r="K58" s="2"/>
      <c r="L58" s="16"/>
      <c r="M58" s="13"/>
      <c r="N58" s="15"/>
      <c r="O58" s="2"/>
      <c r="P58" s="2"/>
      <c r="Q58" s="2"/>
    </row>
    <row r="59" spans="1:17" ht="15.75" customHeight="1" x14ac:dyDescent="0.25">
      <c r="A59" s="17">
        <f t="shared" si="4"/>
        <v>47</v>
      </c>
      <c r="B59" s="18" t="s">
        <v>112</v>
      </c>
      <c r="C59" s="72">
        <v>225</v>
      </c>
      <c r="D59" s="75">
        <v>210</v>
      </c>
      <c r="E59" s="17">
        <f t="shared" si="0"/>
        <v>435</v>
      </c>
      <c r="F59" s="17">
        <f t="shared" si="5"/>
        <v>95</v>
      </c>
      <c r="G59" s="18" t="s">
        <v>113</v>
      </c>
      <c r="H59" s="72">
        <v>225</v>
      </c>
      <c r="I59" s="75">
        <v>210</v>
      </c>
      <c r="J59" s="17">
        <f t="shared" si="1"/>
        <v>435</v>
      </c>
      <c r="K59" s="2"/>
      <c r="L59" s="16"/>
      <c r="M59" s="19"/>
      <c r="N59" s="15"/>
      <c r="O59" s="2"/>
      <c r="P59" s="2"/>
      <c r="Q59" s="2"/>
    </row>
    <row r="60" spans="1:17" ht="15.75" customHeight="1" x14ac:dyDescent="0.25">
      <c r="A60" s="17">
        <f t="shared" si="4"/>
        <v>48</v>
      </c>
      <c r="B60" s="18" t="s">
        <v>114</v>
      </c>
      <c r="C60" s="72">
        <v>225</v>
      </c>
      <c r="D60" s="75">
        <v>210</v>
      </c>
      <c r="E60" s="17">
        <f t="shared" si="0"/>
        <v>435</v>
      </c>
      <c r="F60" s="17">
        <f t="shared" si="5"/>
        <v>96</v>
      </c>
      <c r="G60" s="18" t="s">
        <v>115</v>
      </c>
      <c r="H60" s="72">
        <v>225</v>
      </c>
      <c r="I60" s="75">
        <v>210</v>
      </c>
      <c r="J60" s="17">
        <f t="shared" si="1"/>
        <v>435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4.25" customHeight="1" x14ac:dyDescent="0.25">
      <c r="A62" s="156" t="s">
        <v>234</v>
      </c>
      <c r="B62" s="157"/>
      <c r="C62" s="157"/>
      <c r="D62" s="157"/>
      <c r="E62" s="157"/>
      <c r="F62" s="157"/>
      <c r="G62" s="158"/>
      <c r="H62" s="20" t="s">
        <v>118</v>
      </c>
      <c r="I62" s="20" t="s">
        <v>119</v>
      </c>
      <c r="J62" s="20" t="s">
        <v>120</v>
      </c>
      <c r="K62" s="2"/>
      <c r="L62" s="16"/>
      <c r="M62" s="7"/>
      <c r="N62" s="7"/>
      <c r="O62" s="7"/>
      <c r="P62" s="7"/>
      <c r="Q62" s="7"/>
    </row>
    <row r="63" spans="1:17" ht="24.75" customHeight="1" x14ac:dyDescent="0.25">
      <c r="A63" s="159" t="s">
        <v>231</v>
      </c>
      <c r="B63" s="160"/>
      <c r="C63" s="160"/>
      <c r="D63" s="160"/>
      <c r="E63" s="136" t="s">
        <v>258</v>
      </c>
      <c r="F63" s="137"/>
      <c r="G63" s="138"/>
      <c r="H63" s="21">
        <v>0</v>
      </c>
      <c r="I63" s="21">
        <v>0</v>
      </c>
      <c r="J63" s="21">
        <f>H63+I63</f>
        <v>0</v>
      </c>
      <c r="K63" s="2"/>
      <c r="L63" s="22">
        <v>0</v>
      </c>
      <c r="M63" s="32">
        <f>L63/1000</f>
        <v>0</v>
      </c>
      <c r="N63" s="4"/>
      <c r="O63" s="7"/>
      <c r="P63" s="7"/>
      <c r="Q63" s="7"/>
    </row>
    <row r="64" spans="1:17" ht="26.25" customHeight="1" x14ac:dyDescent="0.25">
      <c r="A64" s="161"/>
      <c r="B64" s="162"/>
      <c r="C64" s="162"/>
      <c r="D64" s="162"/>
      <c r="E64" s="139" t="s">
        <v>259</v>
      </c>
      <c r="F64" s="140"/>
      <c r="G64" s="141"/>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2" t="s">
        <v>260</v>
      </c>
      <c r="B66" s="143"/>
      <c r="C66" s="143"/>
      <c r="D66" s="143"/>
      <c r="E66" s="143"/>
      <c r="F66" s="143"/>
      <c r="G66" s="143"/>
      <c r="H66" s="143"/>
      <c r="I66" s="143"/>
      <c r="J66" s="144"/>
      <c r="K66" s="2" t="s">
        <v>124</v>
      </c>
      <c r="L66" s="24"/>
      <c r="M66" s="27">
        <v>9.2999999999999999E-2</v>
      </c>
      <c r="N66" s="28">
        <v>0.1</v>
      </c>
      <c r="O66" s="29">
        <f>M66+N66</f>
        <v>0.193</v>
      </c>
      <c r="P66" s="29" t="e">
        <f>O66/J63*100</f>
        <v>#DIV/0!</v>
      </c>
      <c r="Q66" s="7"/>
    </row>
    <row r="67" spans="1:17" ht="25.5" customHeight="1" x14ac:dyDescent="0.25">
      <c r="A67" s="30"/>
      <c r="B67" s="31"/>
      <c r="C67" s="31"/>
      <c r="D67" s="31"/>
      <c r="E67" s="31"/>
      <c r="F67" s="31"/>
      <c r="G67" s="31"/>
      <c r="H67" s="145" t="s">
        <v>125</v>
      </c>
      <c r="I67" s="146"/>
      <c r="J67" s="147"/>
      <c r="K67" s="2"/>
      <c r="L67" s="4"/>
      <c r="M67" s="29">
        <f>H63+H64-M66-0.018</f>
        <v>-0.111</v>
      </c>
      <c r="N67" s="29">
        <f>I63+I64-N66-0.018</f>
        <v>-0.11800000000000001</v>
      </c>
      <c r="O67" s="7"/>
      <c r="P67" s="7"/>
      <c r="Q67" s="7"/>
    </row>
    <row r="68" spans="1:17" ht="25.5" customHeight="1" x14ac:dyDescent="0.25">
      <c r="A68" s="39"/>
      <c r="B68" s="39"/>
      <c r="C68" s="39"/>
      <c r="D68" s="39"/>
      <c r="E68" s="39"/>
      <c r="F68" s="39"/>
      <c r="G68" s="39"/>
      <c r="H68" s="40"/>
      <c r="I68" s="41"/>
      <c r="J68" s="41"/>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0.22037500000000002</v>
      </c>
      <c r="N69" s="32">
        <f>(N67+N68)/24</f>
        <v>0.21508333333333332</v>
      </c>
      <c r="O69" s="23"/>
      <c r="P69" s="32">
        <f>M69+N69</f>
        <v>0.43545833333333334</v>
      </c>
      <c r="Q69" s="7"/>
    </row>
    <row r="70" spans="1:17" ht="15.75" customHeight="1" x14ac:dyDescent="0.25">
      <c r="A70" s="2"/>
      <c r="B70" s="2"/>
      <c r="C70" s="2"/>
      <c r="D70" s="2"/>
      <c r="E70" s="2"/>
      <c r="F70" s="2"/>
      <c r="G70" s="2"/>
      <c r="H70" s="2"/>
      <c r="I70" s="2"/>
      <c r="J70" s="2"/>
      <c r="K70" s="2"/>
      <c r="L70" s="7"/>
      <c r="M70" s="29">
        <f>M69*1000</f>
        <v>220.37500000000003</v>
      </c>
      <c r="N70" s="29">
        <f>N69*1000</f>
        <v>215.08333333333331</v>
      </c>
      <c r="O70" s="23"/>
      <c r="P70" s="29">
        <f>M70+N70</f>
        <v>435.45833333333337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84"/>
      <c r="F72" s="2"/>
      <c r="G72" s="2"/>
      <c r="H72" s="2"/>
      <c r="I72" s="2"/>
      <c r="J72" s="84"/>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42" workbookViewId="0">
      <selection activeCell="L11" sqref="L11:N38"/>
    </sheetView>
  </sheetViews>
  <sheetFormatPr defaultColWidth="14.42578125" defaultRowHeight="15" x14ac:dyDescent="0.25"/>
  <cols>
    <col min="1" max="1" width="10.5703125" style="87" customWidth="1"/>
    <col min="2" max="2" width="18.5703125" style="87" customWidth="1"/>
    <col min="3" max="4" width="12.7109375" style="87" customWidth="1"/>
    <col min="5" max="5" width="14.7109375" style="87" customWidth="1"/>
    <col min="6" max="6" width="12.42578125" style="87" customWidth="1"/>
    <col min="7" max="7" width="15.140625" style="87" customWidth="1"/>
    <col min="8" max="9" width="12.7109375" style="87" customWidth="1"/>
    <col min="10" max="10" width="15" style="87" customWidth="1"/>
    <col min="11" max="11" width="9.140625" style="87" customWidth="1"/>
    <col min="12" max="12" width="13" style="87" customWidth="1"/>
    <col min="13" max="13" width="12.7109375" style="87" customWidth="1"/>
    <col min="14" max="14" width="14.28515625" style="87" customWidth="1"/>
    <col min="15" max="15" width="7.85546875" style="87" customWidth="1"/>
    <col min="16" max="17" width="9.140625" style="87" customWidth="1"/>
    <col min="18" max="16384" width="14.42578125" style="87"/>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261</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271</v>
      </c>
      <c r="D9" s="116"/>
      <c r="E9" s="116"/>
      <c r="F9" s="116"/>
      <c r="G9" s="116"/>
      <c r="H9" s="116"/>
      <c r="I9" s="116"/>
      <c r="J9" s="117"/>
      <c r="K9" s="6"/>
      <c r="L9" s="6"/>
      <c r="M9" s="6"/>
      <c r="N9" s="6"/>
      <c r="O9" s="6"/>
      <c r="P9" s="6"/>
      <c r="Q9" s="6"/>
    </row>
    <row r="10" spans="1:17" x14ac:dyDescent="0.25">
      <c r="A10" s="111" t="s">
        <v>14</v>
      </c>
      <c r="B10" s="104"/>
      <c r="C10" s="115" t="s">
        <v>262</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72">
        <v>225</v>
      </c>
      <c r="D13" s="75">
        <v>210</v>
      </c>
      <c r="E13" s="11">
        <f t="shared" ref="E13:E60" si="0">SUM(C13,D13)</f>
        <v>435</v>
      </c>
      <c r="F13" s="8">
        <v>49</v>
      </c>
      <c r="G13" s="12" t="s">
        <v>21</v>
      </c>
      <c r="H13" s="72">
        <v>225</v>
      </c>
      <c r="I13" s="75">
        <v>210</v>
      </c>
      <c r="J13" s="8">
        <f t="shared" ref="J13:J60" si="1">SUM(H13,I13)</f>
        <v>435</v>
      </c>
      <c r="K13" s="2"/>
      <c r="L13" s="2"/>
      <c r="M13" s="7"/>
      <c r="N13" s="7"/>
      <c r="O13" s="2"/>
      <c r="P13" s="2"/>
      <c r="Q13" s="2"/>
    </row>
    <row r="14" spans="1:17" x14ac:dyDescent="0.25">
      <c r="A14" s="8">
        <f t="shared" ref="A14:A36" si="2">A13+1</f>
        <v>2</v>
      </c>
      <c r="B14" s="9" t="s">
        <v>22</v>
      </c>
      <c r="C14" s="72">
        <v>225</v>
      </c>
      <c r="D14" s="75">
        <v>210</v>
      </c>
      <c r="E14" s="11">
        <f t="shared" si="0"/>
        <v>435</v>
      </c>
      <c r="F14" s="8">
        <f t="shared" ref="F14:F36" si="3">F13+1</f>
        <v>50</v>
      </c>
      <c r="G14" s="12" t="s">
        <v>23</v>
      </c>
      <c r="H14" s="72">
        <v>225</v>
      </c>
      <c r="I14" s="75">
        <v>210</v>
      </c>
      <c r="J14" s="8">
        <f t="shared" si="1"/>
        <v>435</v>
      </c>
      <c r="K14" s="2"/>
      <c r="L14" s="2" t="s">
        <v>20</v>
      </c>
      <c r="M14" s="7">
        <f>AVERAGE(C13:C16)</f>
        <v>225</v>
      </c>
      <c r="N14" s="7">
        <f>AVERAGE(D13:D16)</f>
        <v>210</v>
      </c>
      <c r="O14" s="2"/>
      <c r="P14" s="2"/>
      <c r="Q14" s="2"/>
    </row>
    <row r="15" spans="1:17" x14ac:dyDescent="0.25">
      <c r="A15" s="8">
        <f t="shared" si="2"/>
        <v>3</v>
      </c>
      <c r="B15" s="9" t="s">
        <v>24</v>
      </c>
      <c r="C15" s="72">
        <v>225</v>
      </c>
      <c r="D15" s="75">
        <v>210</v>
      </c>
      <c r="E15" s="11">
        <f t="shared" si="0"/>
        <v>435</v>
      </c>
      <c r="F15" s="8">
        <f t="shared" si="3"/>
        <v>51</v>
      </c>
      <c r="G15" s="12" t="s">
        <v>25</v>
      </c>
      <c r="H15" s="72">
        <v>225</v>
      </c>
      <c r="I15" s="75">
        <v>210</v>
      </c>
      <c r="J15" s="8">
        <f t="shared" si="1"/>
        <v>435</v>
      </c>
      <c r="K15" s="2"/>
      <c r="L15" s="2" t="s">
        <v>28</v>
      </c>
      <c r="M15" s="7">
        <f>AVERAGE(C17:C20)</f>
        <v>225</v>
      </c>
      <c r="N15" s="7">
        <f>AVERAGE(D17:D20)</f>
        <v>210</v>
      </c>
      <c r="O15" s="2"/>
      <c r="P15" s="2"/>
      <c r="Q15" s="2"/>
    </row>
    <row r="16" spans="1:17" x14ac:dyDescent="0.25">
      <c r="A16" s="8">
        <f t="shared" si="2"/>
        <v>4</v>
      </c>
      <c r="B16" s="9" t="s">
        <v>26</v>
      </c>
      <c r="C16" s="72">
        <v>225</v>
      </c>
      <c r="D16" s="75">
        <v>210</v>
      </c>
      <c r="E16" s="11">
        <f t="shared" si="0"/>
        <v>435</v>
      </c>
      <c r="F16" s="8">
        <f t="shared" si="3"/>
        <v>52</v>
      </c>
      <c r="G16" s="12" t="s">
        <v>27</v>
      </c>
      <c r="H16" s="72">
        <v>225</v>
      </c>
      <c r="I16" s="75">
        <v>210</v>
      </c>
      <c r="J16" s="8">
        <f t="shared" si="1"/>
        <v>435</v>
      </c>
      <c r="K16" s="2"/>
      <c r="L16" s="2" t="s">
        <v>36</v>
      </c>
      <c r="M16" s="7">
        <f>AVERAGE(C21:C24)</f>
        <v>225</v>
      </c>
      <c r="N16" s="7">
        <f>AVERAGE(D21:D24)</f>
        <v>210</v>
      </c>
      <c r="O16" s="2"/>
      <c r="P16" s="2"/>
      <c r="Q16" s="2"/>
    </row>
    <row r="17" spans="1:17" x14ac:dyDescent="0.25">
      <c r="A17" s="8">
        <f t="shared" si="2"/>
        <v>5</v>
      </c>
      <c r="B17" s="9" t="s">
        <v>28</v>
      </c>
      <c r="C17" s="72">
        <v>225</v>
      </c>
      <c r="D17" s="75">
        <v>210</v>
      </c>
      <c r="E17" s="11">
        <f t="shared" si="0"/>
        <v>435</v>
      </c>
      <c r="F17" s="8">
        <f t="shared" si="3"/>
        <v>53</v>
      </c>
      <c r="G17" s="12" t="s">
        <v>29</v>
      </c>
      <c r="H17" s="72">
        <v>225</v>
      </c>
      <c r="I17" s="75">
        <v>210</v>
      </c>
      <c r="J17" s="8">
        <f t="shared" si="1"/>
        <v>435</v>
      </c>
      <c r="K17" s="2"/>
      <c r="L17" s="2" t="s">
        <v>44</v>
      </c>
      <c r="M17" s="7">
        <f>AVERAGE(C25:C28)</f>
        <v>225</v>
      </c>
      <c r="N17" s="7">
        <f>AVERAGE(D25:D28)</f>
        <v>210</v>
      </c>
      <c r="O17" s="2"/>
      <c r="P17" s="2"/>
      <c r="Q17" s="2"/>
    </row>
    <row r="18" spans="1:17" x14ac:dyDescent="0.25">
      <c r="A18" s="8">
        <f t="shared" si="2"/>
        <v>6</v>
      </c>
      <c r="B18" s="9" t="s">
        <v>30</v>
      </c>
      <c r="C18" s="72">
        <v>225</v>
      </c>
      <c r="D18" s="75">
        <v>210</v>
      </c>
      <c r="E18" s="11">
        <f t="shared" si="0"/>
        <v>435</v>
      </c>
      <c r="F18" s="8">
        <f t="shared" si="3"/>
        <v>54</v>
      </c>
      <c r="G18" s="12" t="s">
        <v>31</v>
      </c>
      <c r="H18" s="72">
        <v>225</v>
      </c>
      <c r="I18" s="75">
        <v>210</v>
      </c>
      <c r="J18" s="8">
        <f t="shared" si="1"/>
        <v>435</v>
      </c>
      <c r="K18" s="2"/>
      <c r="L18" s="2" t="s">
        <v>52</v>
      </c>
      <c r="M18" s="7">
        <f>AVERAGE(C29:C32)</f>
        <v>225</v>
      </c>
      <c r="N18" s="7">
        <f>AVERAGE(D29:D32)</f>
        <v>210</v>
      </c>
      <c r="O18" s="2"/>
      <c r="P18" s="2"/>
      <c r="Q18" s="2"/>
    </row>
    <row r="19" spans="1:17" x14ac:dyDescent="0.25">
      <c r="A19" s="8">
        <f t="shared" si="2"/>
        <v>7</v>
      </c>
      <c r="B19" s="9" t="s">
        <v>32</v>
      </c>
      <c r="C19" s="72">
        <v>225</v>
      </c>
      <c r="D19" s="75">
        <v>210</v>
      </c>
      <c r="E19" s="11">
        <f t="shared" si="0"/>
        <v>435</v>
      </c>
      <c r="F19" s="8">
        <f t="shared" si="3"/>
        <v>55</v>
      </c>
      <c r="G19" s="12" t="s">
        <v>33</v>
      </c>
      <c r="H19" s="72">
        <v>225</v>
      </c>
      <c r="I19" s="75">
        <v>210</v>
      </c>
      <c r="J19" s="8">
        <f t="shared" si="1"/>
        <v>435</v>
      </c>
      <c r="K19" s="2"/>
      <c r="L19" s="2" t="s">
        <v>60</v>
      </c>
      <c r="M19" s="7">
        <f>AVERAGE(C33:C36)</f>
        <v>225</v>
      </c>
      <c r="N19" s="7">
        <f>AVERAGE(D33:D36)</f>
        <v>210</v>
      </c>
      <c r="O19" s="2"/>
      <c r="P19" s="2"/>
      <c r="Q19" s="2"/>
    </row>
    <row r="20" spans="1:17" x14ac:dyDescent="0.25">
      <c r="A20" s="8">
        <f t="shared" si="2"/>
        <v>8</v>
      </c>
      <c r="B20" s="9" t="s">
        <v>34</v>
      </c>
      <c r="C20" s="72">
        <v>225</v>
      </c>
      <c r="D20" s="75">
        <v>210</v>
      </c>
      <c r="E20" s="11">
        <f t="shared" si="0"/>
        <v>435</v>
      </c>
      <c r="F20" s="8">
        <f t="shared" si="3"/>
        <v>56</v>
      </c>
      <c r="G20" s="12" t="s">
        <v>35</v>
      </c>
      <c r="H20" s="72">
        <v>225</v>
      </c>
      <c r="I20" s="75">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2">
        <v>225</v>
      </c>
      <c r="D21" s="75">
        <v>210</v>
      </c>
      <c r="E21" s="11">
        <f t="shared" si="0"/>
        <v>435</v>
      </c>
      <c r="F21" s="8">
        <f t="shared" si="3"/>
        <v>57</v>
      </c>
      <c r="G21" s="12" t="s">
        <v>37</v>
      </c>
      <c r="H21" s="72">
        <v>225</v>
      </c>
      <c r="I21" s="75">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2">
        <v>225</v>
      </c>
      <c r="D22" s="75">
        <v>210</v>
      </c>
      <c r="E22" s="11">
        <f t="shared" si="0"/>
        <v>435</v>
      </c>
      <c r="F22" s="8">
        <f t="shared" si="3"/>
        <v>58</v>
      </c>
      <c r="G22" s="12" t="s">
        <v>39</v>
      </c>
      <c r="H22" s="72">
        <v>225</v>
      </c>
      <c r="I22" s="75">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2">
        <v>225</v>
      </c>
      <c r="D23" s="75">
        <v>210</v>
      </c>
      <c r="E23" s="11">
        <f t="shared" si="0"/>
        <v>435</v>
      </c>
      <c r="F23" s="8">
        <f t="shared" si="3"/>
        <v>59</v>
      </c>
      <c r="G23" s="12" t="s">
        <v>41</v>
      </c>
      <c r="H23" s="72">
        <v>225</v>
      </c>
      <c r="I23" s="75">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2">
        <v>225</v>
      </c>
      <c r="D24" s="75">
        <v>210</v>
      </c>
      <c r="E24" s="11">
        <f t="shared" si="0"/>
        <v>435</v>
      </c>
      <c r="F24" s="8">
        <f t="shared" si="3"/>
        <v>60</v>
      </c>
      <c r="G24" s="12" t="s">
        <v>43</v>
      </c>
      <c r="H24" s="72">
        <v>225</v>
      </c>
      <c r="I24" s="75">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2">
        <v>225</v>
      </c>
      <c r="D25" s="75">
        <v>210</v>
      </c>
      <c r="E25" s="11">
        <f t="shared" si="0"/>
        <v>435</v>
      </c>
      <c r="F25" s="8">
        <f t="shared" si="3"/>
        <v>61</v>
      </c>
      <c r="G25" s="12" t="s">
        <v>45</v>
      </c>
      <c r="H25" s="72">
        <v>225</v>
      </c>
      <c r="I25" s="75">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2">
        <v>225</v>
      </c>
      <c r="D26" s="75">
        <v>210</v>
      </c>
      <c r="E26" s="11">
        <f t="shared" si="0"/>
        <v>435</v>
      </c>
      <c r="F26" s="8">
        <f t="shared" si="3"/>
        <v>62</v>
      </c>
      <c r="G26" s="12" t="s">
        <v>47</v>
      </c>
      <c r="H26" s="72">
        <v>225</v>
      </c>
      <c r="I26" s="75">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2">
        <v>225</v>
      </c>
      <c r="D27" s="75">
        <v>210</v>
      </c>
      <c r="E27" s="11">
        <f t="shared" si="0"/>
        <v>435</v>
      </c>
      <c r="F27" s="8">
        <f t="shared" si="3"/>
        <v>63</v>
      </c>
      <c r="G27" s="12" t="s">
        <v>49</v>
      </c>
      <c r="H27" s="72">
        <v>225</v>
      </c>
      <c r="I27" s="75">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2">
        <v>225</v>
      </c>
      <c r="D28" s="75">
        <v>210</v>
      </c>
      <c r="E28" s="11">
        <f t="shared" si="0"/>
        <v>435</v>
      </c>
      <c r="F28" s="8">
        <f t="shared" si="3"/>
        <v>64</v>
      </c>
      <c r="G28" s="12" t="s">
        <v>51</v>
      </c>
      <c r="H28" s="72">
        <v>225</v>
      </c>
      <c r="I28" s="75">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2">
        <v>225</v>
      </c>
      <c r="D29" s="75">
        <v>210</v>
      </c>
      <c r="E29" s="11">
        <f t="shared" si="0"/>
        <v>435</v>
      </c>
      <c r="F29" s="8">
        <f t="shared" si="3"/>
        <v>65</v>
      </c>
      <c r="G29" s="12" t="s">
        <v>53</v>
      </c>
      <c r="H29" s="72">
        <v>225</v>
      </c>
      <c r="I29" s="75">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2">
        <v>225</v>
      </c>
      <c r="D30" s="75">
        <v>210</v>
      </c>
      <c r="E30" s="11">
        <f t="shared" si="0"/>
        <v>435</v>
      </c>
      <c r="F30" s="8">
        <f t="shared" si="3"/>
        <v>66</v>
      </c>
      <c r="G30" s="12" t="s">
        <v>55</v>
      </c>
      <c r="H30" s="72">
        <v>225</v>
      </c>
      <c r="I30" s="75">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2">
        <v>225</v>
      </c>
      <c r="D31" s="75">
        <v>210</v>
      </c>
      <c r="E31" s="11">
        <f t="shared" si="0"/>
        <v>435</v>
      </c>
      <c r="F31" s="8">
        <f t="shared" si="3"/>
        <v>67</v>
      </c>
      <c r="G31" s="12" t="s">
        <v>57</v>
      </c>
      <c r="H31" s="72">
        <v>225</v>
      </c>
      <c r="I31" s="75">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2">
        <v>225</v>
      </c>
      <c r="D32" s="75">
        <v>210</v>
      </c>
      <c r="E32" s="11">
        <f t="shared" si="0"/>
        <v>435</v>
      </c>
      <c r="F32" s="8">
        <f t="shared" si="3"/>
        <v>68</v>
      </c>
      <c r="G32" s="12" t="s">
        <v>59</v>
      </c>
      <c r="H32" s="72">
        <v>225</v>
      </c>
      <c r="I32" s="75">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2">
        <v>225</v>
      </c>
      <c r="D33" s="75">
        <v>210</v>
      </c>
      <c r="E33" s="11">
        <f t="shared" si="0"/>
        <v>435</v>
      </c>
      <c r="F33" s="8">
        <f t="shared" si="3"/>
        <v>69</v>
      </c>
      <c r="G33" s="12" t="s">
        <v>61</v>
      </c>
      <c r="H33" s="72">
        <v>225</v>
      </c>
      <c r="I33" s="75">
        <v>210</v>
      </c>
      <c r="J33" s="8">
        <f t="shared" si="1"/>
        <v>435</v>
      </c>
      <c r="K33" s="2"/>
      <c r="L33" s="2" t="s">
        <v>77</v>
      </c>
      <c r="M33" s="7">
        <f>AVERAGE(H41:H44)</f>
        <v>206.25</v>
      </c>
      <c r="N33" s="7">
        <f>AVERAGE(I41:I44)</f>
        <v>210</v>
      </c>
      <c r="O33" s="2"/>
      <c r="P33" s="2"/>
      <c r="Q33" s="2"/>
    </row>
    <row r="34" spans="1:17" ht="15.75" customHeight="1" x14ac:dyDescent="0.25">
      <c r="A34" s="8">
        <f t="shared" si="2"/>
        <v>22</v>
      </c>
      <c r="B34" s="9" t="s">
        <v>62</v>
      </c>
      <c r="C34" s="72">
        <v>225</v>
      </c>
      <c r="D34" s="75">
        <v>210</v>
      </c>
      <c r="E34" s="11">
        <f t="shared" si="0"/>
        <v>435</v>
      </c>
      <c r="F34" s="8">
        <f t="shared" si="3"/>
        <v>70</v>
      </c>
      <c r="G34" s="12" t="s">
        <v>63</v>
      </c>
      <c r="H34" s="72">
        <v>225</v>
      </c>
      <c r="I34" s="75">
        <v>210</v>
      </c>
      <c r="J34" s="8">
        <f t="shared" si="1"/>
        <v>435</v>
      </c>
      <c r="K34" s="2"/>
      <c r="L34" s="2" t="s">
        <v>85</v>
      </c>
      <c r="M34" s="7">
        <f>AVERAGE(H45:H48)</f>
        <v>0</v>
      </c>
      <c r="N34" s="7">
        <f>AVERAGE(I45:I48)</f>
        <v>210</v>
      </c>
      <c r="O34" s="2"/>
      <c r="P34" s="2"/>
      <c r="Q34" s="2"/>
    </row>
    <row r="35" spans="1:17" ht="15.75" customHeight="1" x14ac:dyDescent="0.25">
      <c r="A35" s="8">
        <f t="shared" si="2"/>
        <v>23</v>
      </c>
      <c r="B35" s="9" t="s">
        <v>64</v>
      </c>
      <c r="C35" s="72">
        <v>225</v>
      </c>
      <c r="D35" s="75">
        <v>210</v>
      </c>
      <c r="E35" s="11">
        <f t="shared" si="0"/>
        <v>435</v>
      </c>
      <c r="F35" s="8">
        <f t="shared" si="3"/>
        <v>71</v>
      </c>
      <c r="G35" s="12" t="s">
        <v>65</v>
      </c>
      <c r="H35" s="72">
        <v>225</v>
      </c>
      <c r="I35" s="75">
        <v>210</v>
      </c>
      <c r="J35" s="8">
        <f t="shared" si="1"/>
        <v>435</v>
      </c>
      <c r="K35" s="2"/>
      <c r="L35" s="2" t="s">
        <v>93</v>
      </c>
      <c r="M35" s="7">
        <f>AVERAGE(H49:H52)</f>
        <v>0</v>
      </c>
      <c r="N35" s="7">
        <f>AVERAGE(I49:I52)</f>
        <v>210</v>
      </c>
      <c r="O35" s="2"/>
      <c r="P35" s="2"/>
      <c r="Q35" s="2"/>
    </row>
    <row r="36" spans="1:17" ht="15.75" customHeight="1" x14ac:dyDescent="0.25">
      <c r="A36" s="8">
        <f t="shared" si="2"/>
        <v>24</v>
      </c>
      <c r="B36" s="9" t="s">
        <v>66</v>
      </c>
      <c r="C36" s="72">
        <v>225</v>
      </c>
      <c r="D36" s="75">
        <v>210</v>
      </c>
      <c r="E36" s="11">
        <f t="shared" si="0"/>
        <v>435</v>
      </c>
      <c r="F36" s="8">
        <f t="shared" si="3"/>
        <v>72</v>
      </c>
      <c r="G36" s="12" t="s">
        <v>67</v>
      </c>
      <c r="H36" s="72">
        <v>225</v>
      </c>
      <c r="I36" s="75">
        <v>210</v>
      </c>
      <c r="J36" s="8">
        <f t="shared" si="1"/>
        <v>435</v>
      </c>
      <c r="K36" s="2"/>
      <c r="L36" s="101" t="s">
        <v>101</v>
      </c>
      <c r="M36" s="7">
        <f>AVERAGE(H53:H56)</f>
        <v>0</v>
      </c>
      <c r="N36" s="7">
        <f>AVERAGE(I53:I56)</f>
        <v>210</v>
      </c>
      <c r="O36" s="2"/>
      <c r="P36" s="2"/>
      <c r="Q36" s="2"/>
    </row>
    <row r="37" spans="1:17" ht="15.75" customHeight="1" x14ac:dyDescent="0.25">
      <c r="A37" s="8">
        <v>25</v>
      </c>
      <c r="B37" s="9" t="s">
        <v>68</v>
      </c>
      <c r="C37" s="72">
        <v>225</v>
      </c>
      <c r="D37" s="75">
        <v>210</v>
      </c>
      <c r="E37" s="11">
        <f t="shared" si="0"/>
        <v>435</v>
      </c>
      <c r="F37" s="8">
        <v>73</v>
      </c>
      <c r="G37" s="12" t="s">
        <v>69</v>
      </c>
      <c r="H37" s="72">
        <v>225</v>
      </c>
      <c r="I37" s="75">
        <v>210</v>
      </c>
      <c r="J37" s="8">
        <f t="shared" si="1"/>
        <v>435</v>
      </c>
      <c r="K37" s="2"/>
      <c r="L37" s="101" t="s">
        <v>109</v>
      </c>
      <c r="M37" s="7">
        <f>AVERAGE(H57:H60)</f>
        <v>0</v>
      </c>
      <c r="N37" s="7">
        <f>AVERAGE(I57:I60)</f>
        <v>210</v>
      </c>
      <c r="O37" s="2"/>
      <c r="P37" s="2"/>
      <c r="Q37" s="2"/>
    </row>
    <row r="38" spans="1:17" ht="15.75" customHeight="1" x14ac:dyDescent="0.25">
      <c r="A38" s="8">
        <f t="shared" ref="A38:A60" si="4">A37+1</f>
        <v>26</v>
      </c>
      <c r="B38" s="9" t="s">
        <v>70</v>
      </c>
      <c r="C38" s="72">
        <v>225</v>
      </c>
      <c r="D38" s="75">
        <v>210</v>
      </c>
      <c r="E38" s="8">
        <f t="shared" si="0"/>
        <v>435</v>
      </c>
      <c r="F38" s="8">
        <f t="shared" ref="F38:F60" si="5">F37+1</f>
        <v>74</v>
      </c>
      <c r="G38" s="12" t="s">
        <v>71</v>
      </c>
      <c r="H38" s="72">
        <v>225</v>
      </c>
      <c r="I38" s="75">
        <v>210</v>
      </c>
      <c r="J38" s="8">
        <f t="shared" si="1"/>
        <v>435</v>
      </c>
      <c r="K38" s="2"/>
      <c r="L38" s="101" t="s">
        <v>302</v>
      </c>
      <c r="M38" s="101">
        <f>AVERAGE(M14:M37)</f>
        <v>186.71875</v>
      </c>
      <c r="N38" s="101">
        <f>AVERAGE(N14:N37)</f>
        <v>210</v>
      </c>
      <c r="O38" s="2"/>
      <c r="P38" s="2"/>
      <c r="Q38" s="2"/>
    </row>
    <row r="39" spans="1:17" ht="15.75" customHeight="1" x14ac:dyDescent="0.25">
      <c r="A39" s="8">
        <f t="shared" si="4"/>
        <v>27</v>
      </c>
      <c r="B39" s="9" t="s">
        <v>72</v>
      </c>
      <c r="C39" s="72">
        <v>225</v>
      </c>
      <c r="D39" s="75">
        <v>210</v>
      </c>
      <c r="E39" s="8">
        <f t="shared" si="0"/>
        <v>435</v>
      </c>
      <c r="F39" s="8">
        <f t="shared" si="5"/>
        <v>75</v>
      </c>
      <c r="G39" s="12" t="s">
        <v>73</v>
      </c>
      <c r="H39" s="72">
        <v>225</v>
      </c>
      <c r="I39" s="75">
        <v>210</v>
      </c>
      <c r="J39" s="8">
        <f t="shared" si="1"/>
        <v>435</v>
      </c>
      <c r="K39" s="2"/>
      <c r="L39" s="2"/>
      <c r="M39" s="2"/>
      <c r="N39" s="2"/>
      <c r="O39" s="2"/>
      <c r="P39" s="2"/>
      <c r="Q39" s="2"/>
    </row>
    <row r="40" spans="1:17" ht="15.75" customHeight="1" x14ac:dyDescent="0.25">
      <c r="A40" s="8">
        <f t="shared" si="4"/>
        <v>28</v>
      </c>
      <c r="B40" s="9" t="s">
        <v>74</v>
      </c>
      <c r="C40" s="72">
        <v>225</v>
      </c>
      <c r="D40" s="75">
        <v>210</v>
      </c>
      <c r="E40" s="8">
        <f t="shared" si="0"/>
        <v>435</v>
      </c>
      <c r="F40" s="8">
        <f t="shared" si="5"/>
        <v>76</v>
      </c>
      <c r="G40" s="12" t="s">
        <v>75</v>
      </c>
      <c r="H40" s="72">
        <v>225</v>
      </c>
      <c r="I40" s="75">
        <v>210</v>
      </c>
      <c r="J40" s="8">
        <f t="shared" si="1"/>
        <v>435</v>
      </c>
      <c r="K40" s="2"/>
      <c r="L40" s="2"/>
      <c r="M40" s="2"/>
      <c r="N40" s="2"/>
      <c r="O40" s="2"/>
      <c r="P40" s="2"/>
      <c r="Q40" s="2"/>
    </row>
    <row r="41" spans="1:17" ht="15.75" customHeight="1" x14ac:dyDescent="0.25">
      <c r="A41" s="8">
        <f t="shared" si="4"/>
        <v>29</v>
      </c>
      <c r="B41" s="9" t="s">
        <v>76</v>
      </c>
      <c r="C41" s="72">
        <v>225</v>
      </c>
      <c r="D41" s="75">
        <v>210</v>
      </c>
      <c r="E41" s="8">
        <f t="shared" si="0"/>
        <v>435</v>
      </c>
      <c r="F41" s="8">
        <f t="shared" si="5"/>
        <v>77</v>
      </c>
      <c r="G41" s="12" t="s">
        <v>77</v>
      </c>
      <c r="H41" s="72">
        <v>225</v>
      </c>
      <c r="I41" s="75">
        <v>210</v>
      </c>
      <c r="J41" s="8">
        <f t="shared" si="1"/>
        <v>435</v>
      </c>
      <c r="K41" s="2"/>
      <c r="L41" s="2"/>
      <c r="M41" s="2"/>
      <c r="N41" s="2"/>
      <c r="O41" s="2"/>
      <c r="P41" s="2"/>
      <c r="Q41" s="2"/>
    </row>
    <row r="42" spans="1:17" ht="15.75" customHeight="1" x14ac:dyDescent="0.25">
      <c r="A42" s="8">
        <f t="shared" si="4"/>
        <v>30</v>
      </c>
      <c r="B42" s="9" t="s">
        <v>78</v>
      </c>
      <c r="C42" s="72">
        <v>225</v>
      </c>
      <c r="D42" s="75">
        <v>210</v>
      </c>
      <c r="E42" s="8">
        <f t="shared" si="0"/>
        <v>435</v>
      </c>
      <c r="F42" s="8">
        <f t="shared" si="5"/>
        <v>78</v>
      </c>
      <c r="G42" s="12" t="s">
        <v>79</v>
      </c>
      <c r="H42" s="72">
        <v>225</v>
      </c>
      <c r="I42" s="75">
        <v>210</v>
      </c>
      <c r="J42" s="8">
        <f t="shared" si="1"/>
        <v>435</v>
      </c>
      <c r="K42" s="2"/>
      <c r="L42" s="2"/>
      <c r="M42" s="2"/>
      <c r="N42" s="2"/>
      <c r="O42" s="2"/>
      <c r="P42" s="2"/>
      <c r="Q42" s="2"/>
    </row>
    <row r="43" spans="1:17" ht="15.75" customHeight="1" x14ac:dyDescent="0.25">
      <c r="A43" s="8">
        <f t="shared" si="4"/>
        <v>31</v>
      </c>
      <c r="B43" s="9" t="s">
        <v>80</v>
      </c>
      <c r="C43" s="72">
        <v>225</v>
      </c>
      <c r="D43" s="75">
        <v>210</v>
      </c>
      <c r="E43" s="8">
        <f t="shared" si="0"/>
        <v>435</v>
      </c>
      <c r="F43" s="8">
        <f t="shared" si="5"/>
        <v>79</v>
      </c>
      <c r="G43" s="12" t="s">
        <v>81</v>
      </c>
      <c r="H43" s="72">
        <v>225</v>
      </c>
      <c r="I43" s="75">
        <v>210</v>
      </c>
      <c r="J43" s="8">
        <f t="shared" si="1"/>
        <v>435</v>
      </c>
      <c r="K43" s="2"/>
      <c r="L43" s="2"/>
      <c r="M43" s="2"/>
      <c r="N43" s="2"/>
      <c r="O43" s="2"/>
      <c r="P43" s="2"/>
      <c r="Q43" s="2"/>
    </row>
    <row r="44" spans="1:17" ht="15.75" customHeight="1" x14ac:dyDescent="0.25">
      <c r="A44" s="8">
        <f t="shared" si="4"/>
        <v>32</v>
      </c>
      <c r="B44" s="9" t="s">
        <v>82</v>
      </c>
      <c r="C44" s="72">
        <v>225</v>
      </c>
      <c r="D44" s="75">
        <v>210</v>
      </c>
      <c r="E44" s="8">
        <f t="shared" si="0"/>
        <v>435</v>
      </c>
      <c r="F44" s="8">
        <f t="shared" si="5"/>
        <v>80</v>
      </c>
      <c r="G44" s="12" t="s">
        <v>83</v>
      </c>
      <c r="H44" s="72">
        <v>150</v>
      </c>
      <c r="I44" s="75">
        <v>210</v>
      </c>
      <c r="J44" s="8">
        <f t="shared" si="1"/>
        <v>360</v>
      </c>
      <c r="K44" s="2"/>
      <c r="L44" s="2"/>
      <c r="M44" s="2"/>
      <c r="N44" s="2"/>
      <c r="O44" s="2"/>
      <c r="P44" s="2"/>
      <c r="Q44" s="2"/>
    </row>
    <row r="45" spans="1:17" ht="15.75" customHeight="1" x14ac:dyDescent="0.25">
      <c r="A45" s="8">
        <f t="shared" si="4"/>
        <v>33</v>
      </c>
      <c r="B45" s="9" t="s">
        <v>84</v>
      </c>
      <c r="C45" s="72">
        <v>225</v>
      </c>
      <c r="D45" s="75">
        <v>210</v>
      </c>
      <c r="E45" s="8">
        <f t="shared" si="0"/>
        <v>435</v>
      </c>
      <c r="F45" s="8">
        <f t="shared" si="5"/>
        <v>81</v>
      </c>
      <c r="G45" s="12" t="s">
        <v>85</v>
      </c>
      <c r="H45" s="37">
        <v>0</v>
      </c>
      <c r="I45" s="75">
        <v>210</v>
      </c>
      <c r="J45" s="8">
        <f t="shared" si="1"/>
        <v>210</v>
      </c>
      <c r="K45" s="2"/>
      <c r="L45" s="2"/>
      <c r="M45" s="2"/>
      <c r="N45" s="2"/>
      <c r="O45" s="2"/>
      <c r="P45" s="2"/>
      <c r="Q45" s="2"/>
    </row>
    <row r="46" spans="1:17" ht="15.75" customHeight="1" x14ac:dyDescent="0.25">
      <c r="A46" s="8">
        <f t="shared" si="4"/>
        <v>34</v>
      </c>
      <c r="B46" s="9" t="s">
        <v>86</v>
      </c>
      <c r="C46" s="72">
        <v>225</v>
      </c>
      <c r="D46" s="75">
        <v>210</v>
      </c>
      <c r="E46" s="8">
        <f t="shared" si="0"/>
        <v>435</v>
      </c>
      <c r="F46" s="8">
        <f t="shared" si="5"/>
        <v>82</v>
      </c>
      <c r="G46" s="12" t="s">
        <v>87</v>
      </c>
      <c r="H46" s="37">
        <v>0</v>
      </c>
      <c r="I46" s="75">
        <v>210</v>
      </c>
      <c r="J46" s="8">
        <f t="shared" si="1"/>
        <v>210</v>
      </c>
      <c r="K46" s="2"/>
      <c r="L46" s="2"/>
      <c r="M46" s="2"/>
      <c r="N46" s="2"/>
      <c r="O46" s="2"/>
      <c r="P46" s="2"/>
      <c r="Q46" s="2"/>
    </row>
    <row r="47" spans="1:17" ht="15.75" customHeight="1" x14ac:dyDescent="0.25">
      <c r="A47" s="8">
        <f t="shared" si="4"/>
        <v>35</v>
      </c>
      <c r="B47" s="9" t="s">
        <v>88</v>
      </c>
      <c r="C47" s="72">
        <v>225</v>
      </c>
      <c r="D47" s="75">
        <v>210</v>
      </c>
      <c r="E47" s="8">
        <f t="shared" si="0"/>
        <v>435</v>
      </c>
      <c r="F47" s="8">
        <f t="shared" si="5"/>
        <v>83</v>
      </c>
      <c r="G47" s="12" t="s">
        <v>89</v>
      </c>
      <c r="H47" s="37">
        <v>0</v>
      </c>
      <c r="I47" s="75">
        <v>210</v>
      </c>
      <c r="J47" s="8">
        <f t="shared" si="1"/>
        <v>210</v>
      </c>
      <c r="K47" s="2"/>
      <c r="L47" s="2"/>
      <c r="M47" s="2"/>
      <c r="N47" s="2"/>
      <c r="O47" s="2"/>
      <c r="P47" s="2"/>
      <c r="Q47" s="2"/>
    </row>
    <row r="48" spans="1:17" ht="15.75" customHeight="1" x14ac:dyDescent="0.25">
      <c r="A48" s="8">
        <f t="shared" si="4"/>
        <v>36</v>
      </c>
      <c r="B48" s="9" t="s">
        <v>90</v>
      </c>
      <c r="C48" s="72">
        <v>225</v>
      </c>
      <c r="D48" s="75">
        <v>210</v>
      </c>
      <c r="E48" s="8">
        <f t="shared" si="0"/>
        <v>435</v>
      </c>
      <c r="F48" s="8">
        <f t="shared" si="5"/>
        <v>84</v>
      </c>
      <c r="G48" s="12" t="s">
        <v>91</v>
      </c>
      <c r="H48" s="37">
        <v>0</v>
      </c>
      <c r="I48" s="75">
        <v>210</v>
      </c>
      <c r="J48" s="8">
        <f t="shared" si="1"/>
        <v>210</v>
      </c>
      <c r="K48" s="2"/>
      <c r="L48" s="2"/>
      <c r="M48" s="2"/>
      <c r="N48" s="2"/>
      <c r="O48" s="2"/>
      <c r="P48" s="2"/>
      <c r="Q48" s="2"/>
    </row>
    <row r="49" spans="1:17" ht="15.75" customHeight="1" x14ac:dyDescent="0.25">
      <c r="A49" s="8">
        <f t="shared" si="4"/>
        <v>37</v>
      </c>
      <c r="B49" s="9" t="s">
        <v>92</v>
      </c>
      <c r="C49" s="72">
        <v>225</v>
      </c>
      <c r="D49" s="75">
        <v>210</v>
      </c>
      <c r="E49" s="8">
        <f t="shared" si="0"/>
        <v>435</v>
      </c>
      <c r="F49" s="8">
        <f t="shared" si="5"/>
        <v>85</v>
      </c>
      <c r="G49" s="12" t="s">
        <v>93</v>
      </c>
      <c r="H49" s="37">
        <v>0</v>
      </c>
      <c r="I49" s="75">
        <v>210</v>
      </c>
      <c r="J49" s="8">
        <f t="shared" si="1"/>
        <v>210</v>
      </c>
      <c r="K49" s="2"/>
      <c r="L49" s="2"/>
      <c r="M49" s="2"/>
      <c r="N49" s="2"/>
      <c r="O49" s="2"/>
      <c r="P49" s="2"/>
      <c r="Q49" s="2"/>
    </row>
    <row r="50" spans="1:17" ht="15.75" customHeight="1" x14ac:dyDescent="0.25">
      <c r="A50" s="8">
        <f t="shared" si="4"/>
        <v>38</v>
      </c>
      <c r="B50" s="12" t="s">
        <v>94</v>
      </c>
      <c r="C50" s="72">
        <v>225</v>
      </c>
      <c r="D50" s="75">
        <v>210</v>
      </c>
      <c r="E50" s="8">
        <f t="shared" si="0"/>
        <v>435</v>
      </c>
      <c r="F50" s="8">
        <f t="shared" si="5"/>
        <v>86</v>
      </c>
      <c r="G50" s="12" t="s">
        <v>95</v>
      </c>
      <c r="H50" s="37">
        <v>0</v>
      </c>
      <c r="I50" s="75">
        <v>210</v>
      </c>
      <c r="J50" s="8">
        <f t="shared" si="1"/>
        <v>210</v>
      </c>
      <c r="K50" s="2"/>
      <c r="L50" s="2"/>
      <c r="M50" s="2"/>
      <c r="N50" s="2"/>
      <c r="O50" s="2"/>
      <c r="P50" s="2"/>
      <c r="Q50" s="2"/>
    </row>
    <row r="51" spans="1:17" ht="15.75" customHeight="1" x14ac:dyDescent="0.25">
      <c r="A51" s="8">
        <f t="shared" si="4"/>
        <v>39</v>
      </c>
      <c r="B51" s="12" t="s">
        <v>96</v>
      </c>
      <c r="C51" s="72">
        <v>225</v>
      </c>
      <c r="D51" s="75">
        <v>210</v>
      </c>
      <c r="E51" s="8">
        <f t="shared" si="0"/>
        <v>435</v>
      </c>
      <c r="F51" s="8">
        <f t="shared" si="5"/>
        <v>87</v>
      </c>
      <c r="G51" s="12" t="s">
        <v>97</v>
      </c>
      <c r="H51" s="37">
        <v>0</v>
      </c>
      <c r="I51" s="75">
        <v>210</v>
      </c>
      <c r="J51" s="8">
        <f t="shared" si="1"/>
        <v>210</v>
      </c>
      <c r="K51" s="2"/>
      <c r="L51" s="2"/>
      <c r="M51" s="2"/>
      <c r="N51" s="2"/>
      <c r="O51" s="2"/>
      <c r="P51" s="2"/>
      <c r="Q51" s="2"/>
    </row>
    <row r="52" spans="1:17" ht="15.75" customHeight="1" x14ac:dyDescent="0.25">
      <c r="A52" s="8">
        <f t="shared" si="4"/>
        <v>40</v>
      </c>
      <c r="B52" s="12" t="s">
        <v>98</v>
      </c>
      <c r="C52" s="72">
        <v>225</v>
      </c>
      <c r="D52" s="75">
        <v>210</v>
      </c>
      <c r="E52" s="8">
        <f t="shared" si="0"/>
        <v>435</v>
      </c>
      <c r="F52" s="8">
        <f t="shared" si="5"/>
        <v>88</v>
      </c>
      <c r="G52" s="12" t="s">
        <v>99</v>
      </c>
      <c r="H52" s="37">
        <v>0</v>
      </c>
      <c r="I52" s="75">
        <v>210</v>
      </c>
      <c r="J52" s="8">
        <f t="shared" si="1"/>
        <v>210</v>
      </c>
      <c r="K52" s="2"/>
      <c r="L52" s="2"/>
      <c r="M52" s="2"/>
      <c r="N52" s="2"/>
      <c r="O52" s="2"/>
      <c r="P52" s="2"/>
      <c r="Q52" s="2"/>
    </row>
    <row r="53" spans="1:17" ht="15.75" customHeight="1" x14ac:dyDescent="0.25">
      <c r="A53" s="8">
        <f t="shared" si="4"/>
        <v>41</v>
      </c>
      <c r="B53" s="12" t="s">
        <v>100</v>
      </c>
      <c r="C53" s="72">
        <v>225</v>
      </c>
      <c r="D53" s="75">
        <v>210</v>
      </c>
      <c r="E53" s="8">
        <f t="shared" si="0"/>
        <v>435</v>
      </c>
      <c r="F53" s="8">
        <f t="shared" si="5"/>
        <v>89</v>
      </c>
      <c r="G53" s="12" t="s">
        <v>101</v>
      </c>
      <c r="H53" s="37">
        <v>0</v>
      </c>
      <c r="I53" s="75">
        <v>210</v>
      </c>
      <c r="J53" s="8">
        <f t="shared" si="1"/>
        <v>210</v>
      </c>
      <c r="K53" s="2"/>
      <c r="L53" s="13"/>
      <c r="M53" s="13"/>
      <c r="N53" s="13"/>
      <c r="O53" s="2"/>
      <c r="P53" s="2"/>
      <c r="Q53" s="2"/>
    </row>
    <row r="54" spans="1:17" ht="15.75" customHeight="1" x14ac:dyDescent="0.25">
      <c r="A54" s="8">
        <f t="shared" si="4"/>
        <v>42</v>
      </c>
      <c r="B54" s="12" t="s">
        <v>102</v>
      </c>
      <c r="C54" s="72">
        <v>225</v>
      </c>
      <c r="D54" s="75">
        <v>210</v>
      </c>
      <c r="E54" s="8">
        <f t="shared" si="0"/>
        <v>435</v>
      </c>
      <c r="F54" s="8">
        <f t="shared" si="5"/>
        <v>90</v>
      </c>
      <c r="G54" s="12" t="s">
        <v>103</v>
      </c>
      <c r="H54" s="37">
        <v>0</v>
      </c>
      <c r="I54" s="75">
        <v>210</v>
      </c>
      <c r="J54" s="8">
        <f t="shared" si="1"/>
        <v>210</v>
      </c>
      <c r="K54" s="2"/>
      <c r="L54" s="13"/>
      <c r="M54" s="13"/>
      <c r="N54" s="13"/>
      <c r="O54" s="2"/>
      <c r="P54" s="2"/>
      <c r="Q54" s="2"/>
    </row>
    <row r="55" spans="1:17" ht="15.75" customHeight="1" x14ac:dyDescent="0.25">
      <c r="A55" s="8">
        <f t="shared" si="4"/>
        <v>43</v>
      </c>
      <c r="B55" s="12" t="s">
        <v>104</v>
      </c>
      <c r="C55" s="72">
        <v>225</v>
      </c>
      <c r="D55" s="75">
        <v>210</v>
      </c>
      <c r="E55" s="8">
        <f t="shared" si="0"/>
        <v>435</v>
      </c>
      <c r="F55" s="8">
        <f t="shared" si="5"/>
        <v>91</v>
      </c>
      <c r="G55" s="12" t="s">
        <v>105</v>
      </c>
      <c r="H55" s="37">
        <v>0</v>
      </c>
      <c r="I55" s="75">
        <v>210</v>
      </c>
      <c r="J55" s="8">
        <f t="shared" si="1"/>
        <v>210</v>
      </c>
      <c r="K55" s="2"/>
      <c r="L55" s="13"/>
      <c r="M55" s="13"/>
      <c r="N55" s="13"/>
      <c r="O55" s="2"/>
      <c r="P55" s="2"/>
      <c r="Q55" s="2"/>
    </row>
    <row r="56" spans="1:17" ht="15.75" customHeight="1" x14ac:dyDescent="0.25">
      <c r="A56" s="8">
        <f t="shared" si="4"/>
        <v>44</v>
      </c>
      <c r="B56" s="12" t="s">
        <v>106</v>
      </c>
      <c r="C56" s="72">
        <v>225</v>
      </c>
      <c r="D56" s="75">
        <v>210</v>
      </c>
      <c r="E56" s="8">
        <f t="shared" si="0"/>
        <v>435</v>
      </c>
      <c r="F56" s="8">
        <f t="shared" si="5"/>
        <v>92</v>
      </c>
      <c r="G56" s="12" t="s">
        <v>107</v>
      </c>
      <c r="H56" s="37">
        <v>0</v>
      </c>
      <c r="I56" s="75">
        <v>210</v>
      </c>
      <c r="J56" s="8">
        <f t="shared" si="1"/>
        <v>210</v>
      </c>
      <c r="K56" s="2"/>
      <c r="L56" s="13"/>
      <c r="M56" s="13"/>
      <c r="N56" s="13"/>
      <c r="O56" s="2"/>
      <c r="P56" s="2"/>
      <c r="Q56" s="2"/>
    </row>
    <row r="57" spans="1:17" ht="15.75" customHeight="1" x14ac:dyDescent="0.25">
      <c r="A57" s="8">
        <f t="shared" si="4"/>
        <v>45</v>
      </c>
      <c r="B57" s="12" t="s">
        <v>108</v>
      </c>
      <c r="C57" s="72">
        <v>225</v>
      </c>
      <c r="D57" s="75">
        <v>210</v>
      </c>
      <c r="E57" s="8">
        <f t="shared" si="0"/>
        <v>435</v>
      </c>
      <c r="F57" s="8">
        <f t="shared" si="5"/>
        <v>93</v>
      </c>
      <c r="G57" s="12" t="s">
        <v>109</v>
      </c>
      <c r="H57" s="37">
        <v>0</v>
      </c>
      <c r="I57" s="75">
        <v>210</v>
      </c>
      <c r="J57" s="8">
        <f t="shared" si="1"/>
        <v>210</v>
      </c>
      <c r="K57" s="2"/>
      <c r="L57" s="14"/>
      <c r="M57" s="13"/>
      <c r="N57" s="15"/>
      <c r="O57" s="2"/>
      <c r="P57" s="2"/>
      <c r="Q57" s="2"/>
    </row>
    <row r="58" spans="1:17" ht="15.75" customHeight="1" x14ac:dyDescent="0.25">
      <c r="A58" s="8">
        <f t="shared" si="4"/>
        <v>46</v>
      </c>
      <c r="B58" s="12" t="s">
        <v>110</v>
      </c>
      <c r="C58" s="72">
        <v>225</v>
      </c>
      <c r="D58" s="75">
        <v>210</v>
      </c>
      <c r="E58" s="8">
        <f t="shared" si="0"/>
        <v>435</v>
      </c>
      <c r="F58" s="8">
        <f t="shared" si="5"/>
        <v>94</v>
      </c>
      <c r="G58" s="12" t="s">
        <v>111</v>
      </c>
      <c r="H58" s="37">
        <v>0</v>
      </c>
      <c r="I58" s="75">
        <v>210</v>
      </c>
      <c r="J58" s="8">
        <f t="shared" si="1"/>
        <v>210</v>
      </c>
      <c r="K58" s="2"/>
      <c r="L58" s="16"/>
      <c r="M58" s="13"/>
      <c r="N58" s="15"/>
      <c r="O58" s="2"/>
      <c r="P58" s="2"/>
      <c r="Q58" s="2"/>
    </row>
    <row r="59" spans="1:17" ht="15.75" customHeight="1" x14ac:dyDescent="0.25">
      <c r="A59" s="17">
        <f t="shared" si="4"/>
        <v>47</v>
      </c>
      <c r="B59" s="18" t="s">
        <v>112</v>
      </c>
      <c r="C59" s="72">
        <v>225</v>
      </c>
      <c r="D59" s="75">
        <v>210</v>
      </c>
      <c r="E59" s="17">
        <f t="shared" si="0"/>
        <v>435</v>
      </c>
      <c r="F59" s="17">
        <f t="shared" si="5"/>
        <v>95</v>
      </c>
      <c r="G59" s="18" t="s">
        <v>113</v>
      </c>
      <c r="H59" s="37">
        <v>0</v>
      </c>
      <c r="I59" s="75">
        <v>210</v>
      </c>
      <c r="J59" s="17">
        <f t="shared" si="1"/>
        <v>210</v>
      </c>
      <c r="K59" s="2"/>
      <c r="L59" s="16"/>
      <c r="M59" s="19"/>
      <c r="N59" s="15"/>
      <c r="O59" s="2"/>
      <c r="P59" s="2"/>
      <c r="Q59" s="2"/>
    </row>
    <row r="60" spans="1:17" ht="15.75" customHeight="1" x14ac:dyDescent="0.25">
      <c r="A60" s="17">
        <f t="shared" si="4"/>
        <v>48</v>
      </c>
      <c r="B60" s="18" t="s">
        <v>114</v>
      </c>
      <c r="C60" s="72">
        <v>225</v>
      </c>
      <c r="D60" s="75">
        <v>210</v>
      </c>
      <c r="E60" s="17">
        <f t="shared" si="0"/>
        <v>435</v>
      </c>
      <c r="F60" s="17">
        <f t="shared" si="5"/>
        <v>96</v>
      </c>
      <c r="G60" s="18" t="s">
        <v>115</v>
      </c>
      <c r="H60" s="37">
        <v>0</v>
      </c>
      <c r="I60" s="75">
        <v>210</v>
      </c>
      <c r="J60" s="17">
        <f t="shared" si="1"/>
        <v>210</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91.5" customHeight="1" x14ac:dyDescent="0.25">
      <c r="A62" s="163" t="s">
        <v>276</v>
      </c>
      <c r="B62" s="164"/>
      <c r="C62" s="164"/>
      <c r="D62" s="164"/>
      <c r="E62" s="164"/>
      <c r="F62" s="164"/>
      <c r="G62" s="165"/>
      <c r="H62" s="20" t="s">
        <v>118</v>
      </c>
      <c r="I62" s="20" t="s">
        <v>119</v>
      </c>
      <c r="J62" s="20" t="s">
        <v>120</v>
      </c>
      <c r="K62" s="2"/>
      <c r="L62" s="16"/>
      <c r="M62" s="7"/>
      <c r="N62" s="7"/>
      <c r="O62" s="7"/>
      <c r="P62" s="7"/>
      <c r="Q62" s="7"/>
    </row>
    <row r="63" spans="1:17" ht="26.25" customHeight="1" x14ac:dyDescent="0.25">
      <c r="A63" s="148" t="s">
        <v>275</v>
      </c>
      <c r="B63" s="149"/>
      <c r="C63" s="149"/>
      <c r="D63" s="149"/>
      <c r="E63" s="136" t="s">
        <v>264</v>
      </c>
      <c r="F63" s="137"/>
      <c r="G63" s="138"/>
      <c r="H63" s="21">
        <v>0</v>
      </c>
      <c r="I63" s="21">
        <v>0</v>
      </c>
      <c r="J63" s="21">
        <f>H63+I63</f>
        <v>0</v>
      </c>
      <c r="K63" s="2"/>
      <c r="L63" s="22">
        <v>0</v>
      </c>
      <c r="M63" s="32">
        <f>L63/1000</f>
        <v>0</v>
      </c>
      <c r="N63" s="4"/>
      <c r="O63" s="7"/>
      <c r="P63" s="7"/>
      <c r="Q63" s="7"/>
    </row>
    <row r="64" spans="1:17" ht="33" customHeight="1" x14ac:dyDescent="0.25">
      <c r="A64" s="150"/>
      <c r="B64" s="151"/>
      <c r="C64" s="151"/>
      <c r="D64" s="151"/>
      <c r="E64" s="139" t="s">
        <v>265</v>
      </c>
      <c r="F64" s="140"/>
      <c r="G64" s="141"/>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2" t="s">
        <v>263</v>
      </c>
      <c r="B66" s="143"/>
      <c r="C66" s="143"/>
      <c r="D66" s="143"/>
      <c r="E66" s="143"/>
      <c r="F66" s="143"/>
      <c r="G66" s="143"/>
      <c r="H66" s="143"/>
      <c r="I66" s="143"/>
      <c r="J66" s="144"/>
      <c r="K66" s="2" t="s">
        <v>124</v>
      </c>
      <c r="L66" s="24"/>
      <c r="M66" s="27">
        <v>0.107</v>
      </c>
      <c r="N66" s="28">
        <v>7.8E-2</v>
      </c>
      <c r="O66" s="29">
        <f>M66+N66</f>
        <v>0.185</v>
      </c>
      <c r="P66" s="29" t="e">
        <f>O66/J63*100</f>
        <v>#DIV/0!</v>
      </c>
      <c r="Q66" s="7"/>
    </row>
    <row r="67" spans="1:17" ht="25.5" customHeight="1" x14ac:dyDescent="0.25">
      <c r="A67" s="30"/>
      <c r="B67" s="31"/>
      <c r="C67" s="31"/>
      <c r="D67" s="31"/>
      <c r="E67" s="31"/>
      <c r="F67" s="31"/>
      <c r="G67" s="31"/>
      <c r="H67" s="145" t="s">
        <v>125</v>
      </c>
      <c r="I67" s="146"/>
      <c r="J67" s="147"/>
      <c r="K67" s="2"/>
      <c r="L67" s="4"/>
      <c r="M67" s="29">
        <f>H63+H64-M66-0.018</f>
        <v>-0.125</v>
      </c>
      <c r="N67" s="29">
        <f>I63+I64-N66-0.018</f>
        <v>-9.6000000000000002E-2</v>
      </c>
      <c r="O67" s="7"/>
      <c r="P67" s="7"/>
      <c r="Q67" s="7"/>
    </row>
    <row r="68" spans="1:17" ht="25.5" customHeight="1" x14ac:dyDescent="0.25">
      <c r="A68" s="39"/>
      <c r="B68" s="39"/>
      <c r="C68" s="39"/>
      <c r="D68" s="39"/>
      <c r="E68" s="39"/>
      <c r="F68" s="39"/>
      <c r="G68" s="39"/>
      <c r="H68" s="40"/>
      <c r="I68" s="41"/>
      <c r="J68" s="41"/>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0.21979166666666669</v>
      </c>
      <c r="N69" s="32">
        <f>(N67+N68)/24</f>
        <v>0.216</v>
      </c>
      <c r="O69" s="23"/>
      <c r="P69" s="32">
        <f>M69+N69</f>
        <v>0.43579166666666669</v>
      </c>
      <c r="Q69" s="7"/>
    </row>
    <row r="70" spans="1:17" ht="15.75" customHeight="1" x14ac:dyDescent="0.25">
      <c r="A70" s="2"/>
      <c r="B70" s="2"/>
      <c r="C70" s="2"/>
      <c r="D70" s="2"/>
      <c r="E70" s="2"/>
      <c r="F70" s="2"/>
      <c r="G70" s="2"/>
      <c r="H70" s="2"/>
      <c r="I70" s="2"/>
      <c r="J70" s="2"/>
      <c r="K70" s="2"/>
      <c r="L70" s="7"/>
      <c r="M70" s="29">
        <f>M69*1000</f>
        <v>219.79166666666669</v>
      </c>
      <c r="N70" s="29">
        <f>N69*1000</f>
        <v>216</v>
      </c>
      <c r="O70" s="23"/>
      <c r="P70" s="29">
        <f>M70+N70</f>
        <v>435.79166666666669</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86"/>
      <c r="F72" s="2"/>
      <c r="G72" s="2"/>
      <c r="H72" s="2"/>
      <c r="I72" s="2"/>
      <c r="J72" s="8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36" workbookViewId="0">
      <selection activeCell="L11" sqref="L11:N38"/>
    </sheetView>
  </sheetViews>
  <sheetFormatPr defaultColWidth="14.42578125" defaultRowHeight="15" x14ac:dyDescent="0.25"/>
  <cols>
    <col min="1" max="1" width="10.5703125" style="90" customWidth="1"/>
    <col min="2" max="2" width="18.5703125" style="90" customWidth="1"/>
    <col min="3" max="4" width="12.7109375" style="90" customWidth="1"/>
    <col min="5" max="5" width="14.7109375" style="90" customWidth="1"/>
    <col min="6" max="6" width="12.42578125" style="90" customWidth="1"/>
    <col min="7" max="7" width="15.140625" style="90" customWidth="1"/>
    <col min="8" max="9" width="12.7109375" style="90" customWidth="1"/>
    <col min="10" max="10" width="15" style="90" customWidth="1"/>
    <col min="11" max="11" width="9.140625" style="90" customWidth="1"/>
    <col min="12" max="12" width="13" style="90" customWidth="1"/>
    <col min="13" max="13" width="12.7109375" style="90" customWidth="1"/>
    <col min="14" max="14" width="14.28515625" style="90" customWidth="1"/>
    <col min="15" max="15" width="7.85546875" style="90" customWidth="1"/>
    <col min="16" max="17" width="9.140625" style="90" customWidth="1"/>
    <col min="18" max="16384" width="14.42578125" style="90"/>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266</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178</v>
      </c>
      <c r="D8" s="103"/>
      <c r="E8" s="103"/>
      <c r="F8" s="103"/>
      <c r="G8" s="103"/>
      <c r="H8" s="103"/>
      <c r="I8" s="103"/>
      <c r="J8" s="104"/>
      <c r="K8" s="2"/>
      <c r="L8" s="2"/>
      <c r="M8" s="2"/>
      <c r="N8" s="2"/>
      <c r="O8" s="2"/>
      <c r="P8" s="2"/>
      <c r="Q8" s="2"/>
    </row>
    <row r="9" spans="1:17" x14ac:dyDescent="0.25">
      <c r="A9" s="114" t="s">
        <v>13</v>
      </c>
      <c r="B9" s="104"/>
      <c r="C9" s="115" t="s">
        <v>278</v>
      </c>
      <c r="D9" s="116"/>
      <c r="E9" s="116"/>
      <c r="F9" s="116"/>
      <c r="G9" s="116"/>
      <c r="H9" s="116"/>
      <c r="I9" s="116"/>
      <c r="J9" s="117"/>
      <c r="K9" s="6"/>
      <c r="L9" s="6"/>
      <c r="M9" s="6"/>
      <c r="N9" s="6"/>
      <c r="O9" s="6"/>
      <c r="P9" s="6"/>
      <c r="Q9" s="6"/>
    </row>
    <row r="10" spans="1:17" x14ac:dyDescent="0.25">
      <c r="A10" s="111" t="s">
        <v>14</v>
      </c>
      <c r="B10" s="104"/>
      <c r="C10" s="115" t="s">
        <v>271</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75">
        <v>210</v>
      </c>
      <c r="E13" s="11">
        <f t="shared" ref="E13:E60" si="0">SUM(C13,D13)</f>
        <v>210</v>
      </c>
      <c r="F13" s="8">
        <v>49</v>
      </c>
      <c r="G13" s="12" t="s">
        <v>21</v>
      </c>
      <c r="H13" s="37">
        <v>0</v>
      </c>
      <c r="I13" s="88">
        <v>215</v>
      </c>
      <c r="J13" s="8">
        <f t="shared" ref="J13:J60" si="1">SUM(H13,I13)</f>
        <v>215</v>
      </c>
      <c r="K13" s="2"/>
      <c r="L13" s="2"/>
      <c r="M13" s="7"/>
      <c r="N13" s="7"/>
      <c r="O13" s="2"/>
      <c r="P13" s="2"/>
      <c r="Q13" s="2"/>
    </row>
    <row r="14" spans="1:17" x14ac:dyDescent="0.25">
      <c r="A14" s="8">
        <f t="shared" ref="A14:A36" si="2">A13+1</f>
        <v>2</v>
      </c>
      <c r="B14" s="9" t="s">
        <v>22</v>
      </c>
      <c r="C14" s="37">
        <v>0</v>
      </c>
      <c r="D14" s="75">
        <v>210</v>
      </c>
      <c r="E14" s="11">
        <f t="shared" si="0"/>
        <v>210</v>
      </c>
      <c r="F14" s="8">
        <f t="shared" ref="F14:F36" si="3">F13+1</f>
        <v>50</v>
      </c>
      <c r="G14" s="12" t="s">
        <v>23</v>
      </c>
      <c r="H14" s="37">
        <v>0</v>
      </c>
      <c r="I14" s="88">
        <v>215</v>
      </c>
      <c r="J14" s="8">
        <f t="shared" si="1"/>
        <v>215</v>
      </c>
      <c r="K14" s="2"/>
      <c r="L14" s="2" t="s">
        <v>20</v>
      </c>
      <c r="M14" s="7">
        <f>AVERAGE(C13:C16)</f>
        <v>0</v>
      </c>
      <c r="N14" s="7">
        <f>AVERAGE(D13:D16)</f>
        <v>210</v>
      </c>
      <c r="O14" s="2"/>
      <c r="P14" s="2"/>
      <c r="Q14" s="2"/>
    </row>
    <row r="15" spans="1:17" x14ac:dyDescent="0.25">
      <c r="A15" s="8">
        <f t="shared" si="2"/>
        <v>3</v>
      </c>
      <c r="B15" s="9" t="s">
        <v>24</v>
      </c>
      <c r="C15" s="37">
        <v>0</v>
      </c>
      <c r="D15" s="75">
        <v>210</v>
      </c>
      <c r="E15" s="11">
        <f t="shared" si="0"/>
        <v>210</v>
      </c>
      <c r="F15" s="8">
        <f t="shared" si="3"/>
        <v>51</v>
      </c>
      <c r="G15" s="12" t="s">
        <v>25</v>
      </c>
      <c r="H15" s="37">
        <v>0</v>
      </c>
      <c r="I15" s="88">
        <v>215</v>
      </c>
      <c r="J15" s="8">
        <f t="shared" si="1"/>
        <v>215</v>
      </c>
      <c r="K15" s="2"/>
      <c r="L15" s="2" t="s">
        <v>28</v>
      </c>
      <c r="M15" s="7">
        <f>AVERAGE(C17:C20)</f>
        <v>0</v>
      </c>
      <c r="N15" s="7">
        <f>AVERAGE(D17:D20)</f>
        <v>210</v>
      </c>
      <c r="O15" s="2"/>
      <c r="P15" s="2"/>
      <c r="Q15" s="2"/>
    </row>
    <row r="16" spans="1:17" x14ac:dyDescent="0.25">
      <c r="A16" s="8">
        <f t="shared" si="2"/>
        <v>4</v>
      </c>
      <c r="B16" s="9" t="s">
        <v>26</v>
      </c>
      <c r="C16" s="37">
        <v>0</v>
      </c>
      <c r="D16" s="75">
        <v>210</v>
      </c>
      <c r="E16" s="11">
        <f t="shared" si="0"/>
        <v>210</v>
      </c>
      <c r="F16" s="8">
        <f t="shared" si="3"/>
        <v>52</v>
      </c>
      <c r="G16" s="12" t="s">
        <v>27</v>
      </c>
      <c r="H16" s="37">
        <v>0</v>
      </c>
      <c r="I16" s="88">
        <v>215</v>
      </c>
      <c r="J16" s="8">
        <f t="shared" si="1"/>
        <v>215</v>
      </c>
      <c r="K16" s="2"/>
      <c r="L16" s="2" t="s">
        <v>36</v>
      </c>
      <c r="M16" s="7">
        <f>AVERAGE(C21:C24)</f>
        <v>0</v>
      </c>
      <c r="N16" s="7">
        <f>AVERAGE(D21:D24)</f>
        <v>210</v>
      </c>
      <c r="O16" s="2"/>
      <c r="P16" s="2"/>
      <c r="Q16" s="2"/>
    </row>
    <row r="17" spans="1:17" x14ac:dyDescent="0.25">
      <c r="A17" s="8">
        <f t="shared" si="2"/>
        <v>5</v>
      </c>
      <c r="B17" s="9" t="s">
        <v>28</v>
      </c>
      <c r="C17" s="37">
        <v>0</v>
      </c>
      <c r="D17" s="75">
        <v>210</v>
      </c>
      <c r="E17" s="11">
        <f t="shared" si="0"/>
        <v>210</v>
      </c>
      <c r="F17" s="8">
        <f t="shared" si="3"/>
        <v>53</v>
      </c>
      <c r="G17" s="12" t="s">
        <v>29</v>
      </c>
      <c r="H17" s="37">
        <v>0</v>
      </c>
      <c r="I17" s="88">
        <v>215</v>
      </c>
      <c r="J17" s="8">
        <f t="shared" si="1"/>
        <v>215</v>
      </c>
      <c r="K17" s="2"/>
      <c r="L17" s="2" t="s">
        <v>44</v>
      </c>
      <c r="M17" s="7">
        <f>AVERAGE(C25:C28)</f>
        <v>0</v>
      </c>
      <c r="N17" s="7">
        <f>AVERAGE(D25:D28)</f>
        <v>210</v>
      </c>
      <c r="O17" s="2"/>
      <c r="P17" s="2"/>
      <c r="Q17" s="2"/>
    </row>
    <row r="18" spans="1:17" x14ac:dyDescent="0.25">
      <c r="A18" s="8">
        <f t="shared" si="2"/>
        <v>6</v>
      </c>
      <c r="B18" s="9" t="s">
        <v>30</v>
      </c>
      <c r="C18" s="37">
        <v>0</v>
      </c>
      <c r="D18" s="75">
        <v>210</v>
      </c>
      <c r="E18" s="11">
        <f t="shared" si="0"/>
        <v>210</v>
      </c>
      <c r="F18" s="8">
        <f t="shared" si="3"/>
        <v>54</v>
      </c>
      <c r="G18" s="12" t="s">
        <v>31</v>
      </c>
      <c r="H18" s="37">
        <v>0</v>
      </c>
      <c r="I18" s="88">
        <v>215</v>
      </c>
      <c r="J18" s="8">
        <f t="shared" si="1"/>
        <v>215</v>
      </c>
      <c r="K18" s="2"/>
      <c r="L18" s="2" t="s">
        <v>52</v>
      </c>
      <c r="M18" s="7">
        <f>AVERAGE(C29:C32)</f>
        <v>0</v>
      </c>
      <c r="N18" s="7">
        <f>AVERAGE(D29:D32)</f>
        <v>210</v>
      </c>
      <c r="O18" s="2"/>
      <c r="P18" s="2"/>
      <c r="Q18" s="2"/>
    </row>
    <row r="19" spans="1:17" x14ac:dyDescent="0.25">
      <c r="A19" s="8">
        <f t="shared" si="2"/>
        <v>7</v>
      </c>
      <c r="B19" s="9" t="s">
        <v>32</v>
      </c>
      <c r="C19" s="37">
        <v>0</v>
      </c>
      <c r="D19" s="75">
        <v>210</v>
      </c>
      <c r="E19" s="11">
        <f t="shared" si="0"/>
        <v>210</v>
      </c>
      <c r="F19" s="8">
        <f t="shared" si="3"/>
        <v>55</v>
      </c>
      <c r="G19" s="12" t="s">
        <v>33</v>
      </c>
      <c r="H19" s="37">
        <v>0</v>
      </c>
      <c r="I19" s="88">
        <v>215</v>
      </c>
      <c r="J19" s="8">
        <f t="shared" si="1"/>
        <v>215</v>
      </c>
      <c r="K19" s="2"/>
      <c r="L19" s="2" t="s">
        <v>60</v>
      </c>
      <c r="M19" s="7">
        <f>AVERAGE(C33:C36)</f>
        <v>0</v>
      </c>
      <c r="N19" s="7">
        <f>AVERAGE(D33:D36)</f>
        <v>210</v>
      </c>
      <c r="O19" s="2"/>
      <c r="P19" s="2"/>
      <c r="Q19" s="2"/>
    </row>
    <row r="20" spans="1:17" x14ac:dyDescent="0.25">
      <c r="A20" s="8">
        <f t="shared" si="2"/>
        <v>8</v>
      </c>
      <c r="B20" s="9" t="s">
        <v>34</v>
      </c>
      <c r="C20" s="37">
        <v>0</v>
      </c>
      <c r="D20" s="75">
        <v>210</v>
      </c>
      <c r="E20" s="11">
        <f t="shared" si="0"/>
        <v>210</v>
      </c>
      <c r="F20" s="8">
        <f t="shared" si="3"/>
        <v>56</v>
      </c>
      <c r="G20" s="12" t="s">
        <v>35</v>
      </c>
      <c r="H20" s="37">
        <v>0</v>
      </c>
      <c r="I20" s="88">
        <v>215</v>
      </c>
      <c r="J20" s="8">
        <f t="shared" si="1"/>
        <v>215</v>
      </c>
      <c r="K20" s="2"/>
      <c r="L20" s="2" t="s">
        <v>68</v>
      </c>
      <c r="M20" s="7">
        <f>AVERAGE(C37:C40)</f>
        <v>0</v>
      </c>
      <c r="N20" s="7">
        <f>AVERAGE(D37:D40)</f>
        <v>210</v>
      </c>
      <c r="O20" s="2"/>
      <c r="P20" s="2"/>
      <c r="Q20" s="2"/>
    </row>
    <row r="21" spans="1:17" ht="15.75" customHeight="1" x14ac:dyDescent="0.25">
      <c r="A21" s="8">
        <f t="shared" si="2"/>
        <v>9</v>
      </c>
      <c r="B21" s="9" t="s">
        <v>36</v>
      </c>
      <c r="C21" s="37">
        <v>0</v>
      </c>
      <c r="D21" s="75">
        <v>210</v>
      </c>
      <c r="E21" s="11">
        <f t="shared" si="0"/>
        <v>210</v>
      </c>
      <c r="F21" s="8">
        <f t="shared" si="3"/>
        <v>57</v>
      </c>
      <c r="G21" s="12" t="s">
        <v>37</v>
      </c>
      <c r="H21" s="37">
        <v>0</v>
      </c>
      <c r="I21" s="88">
        <v>215</v>
      </c>
      <c r="J21" s="8">
        <f t="shared" si="1"/>
        <v>215</v>
      </c>
      <c r="K21" s="2"/>
      <c r="L21" s="2" t="s">
        <v>76</v>
      </c>
      <c r="M21" s="7">
        <f>AVERAGE(C41:C44)</f>
        <v>0</v>
      </c>
      <c r="N21" s="7">
        <f>AVERAGE(D41:D44)</f>
        <v>215</v>
      </c>
      <c r="O21" s="2"/>
      <c r="P21" s="2"/>
      <c r="Q21" s="2"/>
    </row>
    <row r="22" spans="1:17" ht="15.75" customHeight="1" x14ac:dyDescent="0.25">
      <c r="A22" s="8">
        <f t="shared" si="2"/>
        <v>10</v>
      </c>
      <c r="B22" s="9" t="s">
        <v>38</v>
      </c>
      <c r="C22" s="37">
        <v>0</v>
      </c>
      <c r="D22" s="75">
        <v>210</v>
      </c>
      <c r="E22" s="11">
        <f t="shared" si="0"/>
        <v>210</v>
      </c>
      <c r="F22" s="8">
        <f t="shared" si="3"/>
        <v>58</v>
      </c>
      <c r="G22" s="12" t="s">
        <v>39</v>
      </c>
      <c r="H22" s="37">
        <v>0</v>
      </c>
      <c r="I22" s="88">
        <v>215</v>
      </c>
      <c r="J22" s="8">
        <f t="shared" si="1"/>
        <v>215</v>
      </c>
      <c r="K22" s="2"/>
      <c r="L22" s="2" t="s">
        <v>84</v>
      </c>
      <c r="M22" s="7">
        <f>AVERAGE(C45:C48)</f>
        <v>0</v>
      </c>
      <c r="N22" s="7">
        <f>AVERAGE(D45:D48)</f>
        <v>215</v>
      </c>
      <c r="O22" s="2"/>
      <c r="P22" s="2"/>
      <c r="Q22" s="2"/>
    </row>
    <row r="23" spans="1:17" ht="15.75" customHeight="1" x14ac:dyDescent="0.25">
      <c r="A23" s="8">
        <f t="shared" si="2"/>
        <v>11</v>
      </c>
      <c r="B23" s="9" t="s">
        <v>40</v>
      </c>
      <c r="C23" s="37">
        <v>0</v>
      </c>
      <c r="D23" s="75">
        <v>210</v>
      </c>
      <c r="E23" s="11">
        <f t="shared" si="0"/>
        <v>210</v>
      </c>
      <c r="F23" s="8">
        <f t="shared" si="3"/>
        <v>59</v>
      </c>
      <c r="G23" s="12" t="s">
        <v>41</v>
      </c>
      <c r="H23" s="37">
        <v>0</v>
      </c>
      <c r="I23" s="88">
        <v>215</v>
      </c>
      <c r="J23" s="8">
        <f t="shared" si="1"/>
        <v>215</v>
      </c>
      <c r="K23" s="2"/>
      <c r="L23" s="2" t="s">
        <v>92</v>
      </c>
      <c r="M23" s="7">
        <f>AVERAGE(C49:C52)</f>
        <v>0</v>
      </c>
      <c r="N23" s="7">
        <f>AVERAGE(D49:D52)</f>
        <v>215</v>
      </c>
      <c r="O23" s="2"/>
      <c r="P23" s="2"/>
      <c r="Q23" s="2"/>
    </row>
    <row r="24" spans="1:17" ht="15.75" customHeight="1" x14ac:dyDescent="0.25">
      <c r="A24" s="8">
        <f t="shared" si="2"/>
        <v>12</v>
      </c>
      <c r="B24" s="9" t="s">
        <v>42</v>
      </c>
      <c r="C24" s="37">
        <v>0</v>
      </c>
      <c r="D24" s="75">
        <v>210</v>
      </c>
      <c r="E24" s="11">
        <f t="shared" si="0"/>
        <v>210</v>
      </c>
      <c r="F24" s="8">
        <f t="shared" si="3"/>
        <v>60</v>
      </c>
      <c r="G24" s="12" t="s">
        <v>43</v>
      </c>
      <c r="H24" s="37">
        <v>0</v>
      </c>
      <c r="I24" s="88">
        <v>215</v>
      </c>
      <c r="J24" s="8">
        <f t="shared" si="1"/>
        <v>215</v>
      </c>
      <c r="K24" s="2"/>
      <c r="L24" s="13" t="s">
        <v>100</v>
      </c>
      <c r="M24" s="7">
        <f>AVERAGE(C53:C56)</f>
        <v>0</v>
      </c>
      <c r="N24" s="7">
        <f>AVERAGE(D53:D56)</f>
        <v>215</v>
      </c>
      <c r="O24" s="2"/>
      <c r="P24" s="2"/>
      <c r="Q24" s="2"/>
    </row>
    <row r="25" spans="1:17" ht="15.75" customHeight="1" x14ac:dyDescent="0.25">
      <c r="A25" s="8">
        <f t="shared" si="2"/>
        <v>13</v>
      </c>
      <c r="B25" s="9" t="s">
        <v>44</v>
      </c>
      <c r="C25" s="37">
        <v>0</v>
      </c>
      <c r="D25" s="75">
        <v>210</v>
      </c>
      <c r="E25" s="11">
        <f t="shared" si="0"/>
        <v>210</v>
      </c>
      <c r="F25" s="8">
        <f t="shared" si="3"/>
        <v>61</v>
      </c>
      <c r="G25" s="12" t="s">
        <v>45</v>
      </c>
      <c r="H25" s="37">
        <v>0</v>
      </c>
      <c r="I25" s="88">
        <v>215</v>
      </c>
      <c r="J25" s="8">
        <f t="shared" si="1"/>
        <v>215</v>
      </c>
      <c r="K25" s="2"/>
      <c r="L25" s="16" t="s">
        <v>108</v>
      </c>
      <c r="M25" s="7">
        <f>AVERAGE(C57:C60)</f>
        <v>0</v>
      </c>
      <c r="N25" s="7">
        <f>AVERAGE(D57:D60)</f>
        <v>215</v>
      </c>
      <c r="O25" s="2"/>
      <c r="P25" s="2"/>
      <c r="Q25" s="2"/>
    </row>
    <row r="26" spans="1:17" ht="15.75" customHeight="1" x14ac:dyDescent="0.25">
      <c r="A26" s="8">
        <f t="shared" si="2"/>
        <v>14</v>
      </c>
      <c r="B26" s="9" t="s">
        <v>46</v>
      </c>
      <c r="C26" s="37">
        <v>0</v>
      </c>
      <c r="D26" s="75">
        <v>210</v>
      </c>
      <c r="E26" s="11">
        <f t="shared" si="0"/>
        <v>210</v>
      </c>
      <c r="F26" s="8">
        <f t="shared" si="3"/>
        <v>62</v>
      </c>
      <c r="G26" s="12" t="s">
        <v>47</v>
      </c>
      <c r="H26" s="37">
        <v>0</v>
      </c>
      <c r="I26" s="88">
        <v>215</v>
      </c>
      <c r="J26" s="8">
        <f t="shared" si="1"/>
        <v>215</v>
      </c>
      <c r="K26" s="2"/>
      <c r="L26" s="16" t="s">
        <v>21</v>
      </c>
      <c r="M26" s="7">
        <f>AVERAGE(H13:H16)</f>
        <v>0</v>
      </c>
      <c r="N26" s="7">
        <f>AVERAGE(I13:I16)</f>
        <v>215</v>
      </c>
      <c r="O26" s="2"/>
      <c r="P26" s="2"/>
      <c r="Q26" s="2"/>
    </row>
    <row r="27" spans="1:17" ht="15.75" customHeight="1" x14ac:dyDescent="0.25">
      <c r="A27" s="8">
        <f t="shared" si="2"/>
        <v>15</v>
      </c>
      <c r="B27" s="9" t="s">
        <v>48</v>
      </c>
      <c r="C27" s="37">
        <v>0</v>
      </c>
      <c r="D27" s="75">
        <v>210</v>
      </c>
      <c r="E27" s="11">
        <f t="shared" si="0"/>
        <v>210</v>
      </c>
      <c r="F27" s="8">
        <f t="shared" si="3"/>
        <v>63</v>
      </c>
      <c r="G27" s="12" t="s">
        <v>49</v>
      </c>
      <c r="H27" s="37">
        <v>0</v>
      </c>
      <c r="I27" s="88">
        <v>215</v>
      </c>
      <c r="J27" s="8">
        <f t="shared" si="1"/>
        <v>215</v>
      </c>
      <c r="K27" s="2"/>
      <c r="L27" s="24" t="s">
        <v>29</v>
      </c>
      <c r="M27" s="7">
        <f>AVERAGE(H17:H20)</f>
        <v>0</v>
      </c>
      <c r="N27" s="7">
        <f>AVERAGE(I17:I20)</f>
        <v>215</v>
      </c>
      <c r="O27" s="2"/>
      <c r="P27" s="2"/>
      <c r="Q27" s="2"/>
    </row>
    <row r="28" spans="1:17" ht="15.75" customHeight="1" x14ac:dyDescent="0.25">
      <c r="A28" s="8">
        <f t="shared" si="2"/>
        <v>16</v>
      </c>
      <c r="B28" s="9" t="s">
        <v>50</v>
      </c>
      <c r="C28" s="37">
        <v>0</v>
      </c>
      <c r="D28" s="75">
        <v>210</v>
      </c>
      <c r="E28" s="11">
        <f t="shared" si="0"/>
        <v>210</v>
      </c>
      <c r="F28" s="8">
        <f t="shared" si="3"/>
        <v>64</v>
      </c>
      <c r="G28" s="12" t="s">
        <v>51</v>
      </c>
      <c r="H28" s="37">
        <v>0</v>
      </c>
      <c r="I28" s="88">
        <v>215</v>
      </c>
      <c r="J28" s="8">
        <f t="shared" si="1"/>
        <v>215</v>
      </c>
      <c r="K28" s="2"/>
      <c r="L28" s="2" t="s">
        <v>37</v>
      </c>
      <c r="M28" s="7">
        <f>AVERAGE(H21:H24)</f>
        <v>0</v>
      </c>
      <c r="N28" s="7">
        <f>AVERAGE(I21:I24)</f>
        <v>215</v>
      </c>
      <c r="O28" s="2"/>
      <c r="P28" s="2"/>
      <c r="Q28" s="2"/>
    </row>
    <row r="29" spans="1:17" ht="15.75" customHeight="1" x14ac:dyDescent="0.25">
      <c r="A29" s="8">
        <f t="shared" si="2"/>
        <v>17</v>
      </c>
      <c r="B29" s="9" t="s">
        <v>52</v>
      </c>
      <c r="C29" s="37">
        <v>0</v>
      </c>
      <c r="D29" s="75">
        <v>210</v>
      </c>
      <c r="E29" s="11">
        <f t="shared" si="0"/>
        <v>210</v>
      </c>
      <c r="F29" s="8">
        <f t="shared" si="3"/>
        <v>65</v>
      </c>
      <c r="G29" s="12" t="s">
        <v>53</v>
      </c>
      <c r="H29" s="37">
        <v>0</v>
      </c>
      <c r="I29" s="88">
        <v>215</v>
      </c>
      <c r="J29" s="8">
        <f t="shared" si="1"/>
        <v>215</v>
      </c>
      <c r="K29" s="2"/>
      <c r="L29" s="2" t="s">
        <v>45</v>
      </c>
      <c r="M29" s="7">
        <f>AVERAGE(H25:H28)</f>
        <v>0</v>
      </c>
      <c r="N29" s="7">
        <f>AVERAGE(I25:I28)</f>
        <v>215</v>
      </c>
      <c r="O29" s="2"/>
      <c r="P29" s="2"/>
      <c r="Q29" s="2"/>
    </row>
    <row r="30" spans="1:17" ht="15.75" customHeight="1" x14ac:dyDescent="0.25">
      <c r="A30" s="8">
        <f t="shared" si="2"/>
        <v>18</v>
      </c>
      <c r="B30" s="9" t="s">
        <v>54</v>
      </c>
      <c r="C30" s="37">
        <v>0</v>
      </c>
      <c r="D30" s="75">
        <v>210</v>
      </c>
      <c r="E30" s="11">
        <f t="shared" si="0"/>
        <v>210</v>
      </c>
      <c r="F30" s="8">
        <f t="shared" si="3"/>
        <v>66</v>
      </c>
      <c r="G30" s="12" t="s">
        <v>55</v>
      </c>
      <c r="H30" s="37">
        <v>0</v>
      </c>
      <c r="I30" s="88">
        <v>215</v>
      </c>
      <c r="J30" s="8">
        <f t="shared" si="1"/>
        <v>215</v>
      </c>
      <c r="K30" s="2"/>
      <c r="L30" s="2" t="s">
        <v>53</v>
      </c>
      <c r="M30" s="7">
        <f>AVERAGE(H29:H32)</f>
        <v>0</v>
      </c>
      <c r="N30" s="7">
        <f>AVERAGE(I29:I32)</f>
        <v>215</v>
      </c>
      <c r="O30" s="2"/>
      <c r="P30" s="2"/>
      <c r="Q30" s="2"/>
    </row>
    <row r="31" spans="1:17" ht="15.75" customHeight="1" x14ac:dyDescent="0.25">
      <c r="A31" s="8">
        <f t="shared" si="2"/>
        <v>19</v>
      </c>
      <c r="B31" s="9" t="s">
        <v>56</v>
      </c>
      <c r="C31" s="37">
        <v>0</v>
      </c>
      <c r="D31" s="75">
        <v>210</v>
      </c>
      <c r="E31" s="11">
        <f t="shared" si="0"/>
        <v>210</v>
      </c>
      <c r="F31" s="8">
        <f t="shared" si="3"/>
        <v>67</v>
      </c>
      <c r="G31" s="12" t="s">
        <v>57</v>
      </c>
      <c r="H31" s="37">
        <v>0</v>
      </c>
      <c r="I31" s="88">
        <v>215</v>
      </c>
      <c r="J31" s="8">
        <f t="shared" si="1"/>
        <v>215</v>
      </c>
      <c r="K31" s="2"/>
      <c r="L31" s="2" t="s">
        <v>61</v>
      </c>
      <c r="M31" s="7">
        <f>AVERAGE(H33:H36)</f>
        <v>0</v>
      </c>
      <c r="N31" s="7">
        <f>AVERAGE(I33:I36)</f>
        <v>215</v>
      </c>
      <c r="O31" s="2"/>
      <c r="P31" s="2"/>
      <c r="Q31" s="2"/>
    </row>
    <row r="32" spans="1:17" ht="15.75" customHeight="1" x14ac:dyDescent="0.25">
      <c r="A32" s="8">
        <f t="shared" si="2"/>
        <v>20</v>
      </c>
      <c r="B32" s="9" t="s">
        <v>58</v>
      </c>
      <c r="C32" s="37">
        <v>0</v>
      </c>
      <c r="D32" s="75">
        <v>210</v>
      </c>
      <c r="E32" s="11">
        <f t="shared" si="0"/>
        <v>210</v>
      </c>
      <c r="F32" s="8">
        <f t="shared" si="3"/>
        <v>68</v>
      </c>
      <c r="G32" s="12" t="s">
        <v>59</v>
      </c>
      <c r="H32" s="37">
        <v>0</v>
      </c>
      <c r="I32" s="88">
        <v>215</v>
      </c>
      <c r="J32" s="8">
        <f t="shared" si="1"/>
        <v>215</v>
      </c>
      <c r="K32" s="2"/>
      <c r="L32" s="2" t="s">
        <v>69</v>
      </c>
      <c r="M32" s="7">
        <f>AVERAGE(H37:H40)</f>
        <v>0</v>
      </c>
      <c r="N32" s="7">
        <f>AVERAGE(I37:I40)</f>
        <v>215</v>
      </c>
      <c r="O32" s="2"/>
      <c r="P32" s="2"/>
      <c r="Q32" s="2"/>
    </row>
    <row r="33" spans="1:17" ht="15.75" customHeight="1" x14ac:dyDescent="0.25">
      <c r="A33" s="8">
        <f t="shared" si="2"/>
        <v>21</v>
      </c>
      <c r="B33" s="9" t="s">
        <v>60</v>
      </c>
      <c r="C33" s="37">
        <v>0</v>
      </c>
      <c r="D33" s="75">
        <v>210</v>
      </c>
      <c r="E33" s="11">
        <f t="shared" si="0"/>
        <v>210</v>
      </c>
      <c r="F33" s="8">
        <f t="shared" si="3"/>
        <v>69</v>
      </c>
      <c r="G33" s="12" t="s">
        <v>61</v>
      </c>
      <c r="H33" s="37">
        <v>0</v>
      </c>
      <c r="I33" s="88">
        <v>215</v>
      </c>
      <c r="J33" s="8">
        <f t="shared" si="1"/>
        <v>215</v>
      </c>
      <c r="K33" s="2"/>
      <c r="L33" s="2" t="s">
        <v>77</v>
      </c>
      <c r="M33" s="7">
        <f>AVERAGE(H41:H44)</f>
        <v>0</v>
      </c>
      <c r="N33" s="7">
        <f>AVERAGE(I41:I44)</f>
        <v>215</v>
      </c>
      <c r="O33" s="2"/>
      <c r="P33" s="2"/>
      <c r="Q33" s="2"/>
    </row>
    <row r="34" spans="1:17" ht="15.75" customHeight="1" x14ac:dyDescent="0.25">
      <c r="A34" s="8">
        <f t="shared" si="2"/>
        <v>22</v>
      </c>
      <c r="B34" s="9" t="s">
        <v>62</v>
      </c>
      <c r="C34" s="37">
        <v>0</v>
      </c>
      <c r="D34" s="75">
        <v>210</v>
      </c>
      <c r="E34" s="11">
        <f t="shared" si="0"/>
        <v>210</v>
      </c>
      <c r="F34" s="8">
        <f t="shared" si="3"/>
        <v>70</v>
      </c>
      <c r="G34" s="12" t="s">
        <v>63</v>
      </c>
      <c r="H34" s="37">
        <v>0</v>
      </c>
      <c r="I34" s="88">
        <v>215</v>
      </c>
      <c r="J34" s="8">
        <f t="shared" si="1"/>
        <v>215</v>
      </c>
      <c r="K34" s="2"/>
      <c r="L34" s="2" t="s">
        <v>85</v>
      </c>
      <c r="M34" s="7">
        <f>AVERAGE(H45:H48)</f>
        <v>0</v>
      </c>
      <c r="N34" s="7">
        <f>AVERAGE(I45:I48)</f>
        <v>215</v>
      </c>
      <c r="O34" s="2"/>
      <c r="P34" s="2"/>
      <c r="Q34" s="2"/>
    </row>
    <row r="35" spans="1:17" ht="15.75" customHeight="1" x14ac:dyDescent="0.25">
      <c r="A35" s="8">
        <f t="shared" si="2"/>
        <v>23</v>
      </c>
      <c r="B35" s="9" t="s">
        <v>64</v>
      </c>
      <c r="C35" s="37">
        <v>0</v>
      </c>
      <c r="D35" s="75">
        <v>210</v>
      </c>
      <c r="E35" s="11">
        <f t="shared" si="0"/>
        <v>210</v>
      </c>
      <c r="F35" s="8">
        <f t="shared" si="3"/>
        <v>71</v>
      </c>
      <c r="G35" s="12" t="s">
        <v>65</v>
      </c>
      <c r="H35" s="37">
        <v>0</v>
      </c>
      <c r="I35" s="88">
        <v>215</v>
      </c>
      <c r="J35" s="8">
        <f t="shared" si="1"/>
        <v>215</v>
      </c>
      <c r="K35" s="2"/>
      <c r="L35" s="2" t="s">
        <v>93</v>
      </c>
      <c r="M35" s="7">
        <f>AVERAGE(H49:H52)</f>
        <v>0</v>
      </c>
      <c r="N35" s="7">
        <f>AVERAGE(I49:I52)</f>
        <v>215</v>
      </c>
      <c r="O35" s="2"/>
      <c r="P35" s="2"/>
      <c r="Q35" s="2"/>
    </row>
    <row r="36" spans="1:17" ht="15.75" customHeight="1" x14ac:dyDescent="0.25">
      <c r="A36" s="8">
        <f t="shared" si="2"/>
        <v>24</v>
      </c>
      <c r="B36" s="9" t="s">
        <v>66</v>
      </c>
      <c r="C36" s="37">
        <v>0</v>
      </c>
      <c r="D36" s="75">
        <v>210</v>
      </c>
      <c r="E36" s="11">
        <f t="shared" si="0"/>
        <v>210</v>
      </c>
      <c r="F36" s="8">
        <f t="shared" si="3"/>
        <v>72</v>
      </c>
      <c r="G36" s="12" t="s">
        <v>67</v>
      </c>
      <c r="H36" s="37">
        <v>0</v>
      </c>
      <c r="I36" s="88">
        <v>215</v>
      </c>
      <c r="J36" s="8">
        <f t="shared" si="1"/>
        <v>215</v>
      </c>
      <c r="K36" s="2"/>
      <c r="L36" s="101" t="s">
        <v>101</v>
      </c>
      <c r="M36" s="7">
        <f>AVERAGE(H53:H56)</f>
        <v>0</v>
      </c>
      <c r="N36" s="7">
        <f>AVERAGE(I53:I56)</f>
        <v>215</v>
      </c>
      <c r="O36" s="2"/>
      <c r="P36" s="2"/>
      <c r="Q36" s="2"/>
    </row>
    <row r="37" spans="1:17" ht="15.75" customHeight="1" x14ac:dyDescent="0.25">
      <c r="A37" s="8">
        <v>25</v>
      </c>
      <c r="B37" s="9" t="s">
        <v>68</v>
      </c>
      <c r="C37" s="37">
        <v>0</v>
      </c>
      <c r="D37" s="75">
        <v>210</v>
      </c>
      <c r="E37" s="11">
        <f t="shared" si="0"/>
        <v>210</v>
      </c>
      <c r="F37" s="8">
        <v>73</v>
      </c>
      <c r="G37" s="12" t="s">
        <v>69</v>
      </c>
      <c r="H37" s="37">
        <v>0</v>
      </c>
      <c r="I37" s="88">
        <v>215</v>
      </c>
      <c r="J37" s="8">
        <f t="shared" si="1"/>
        <v>215</v>
      </c>
      <c r="K37" s="2"/>
      <c r="L37" s="101" t="s">
        <v>109</v>
      </c>
      <c r="M37" s="7">
        <f>AVERAGE(H57:H60)</f>
        <v>0</v>
      </c>
      <c r="N37" s="7">
        <f>AVERAGE(I57:I60)</f>
        <v>215</v>
      </c>
      <c r="O37" s="2"/>
      <c r="P37" s="2"/>
      <c r="Q37" s="2"/>
    </row>
    <row r="38" spans="1:17" ht="15.75" customHeight="1" x14ac:dyDescent="0.25">
      <c r="A38" s="8">
        <f t="shared" ref="A38:A60" si="4">A37+1</f>
        <v>26</v>
      </c>
      <c r="B38" s="9" t="s">
        <v>70</v>
      </c>
      <c r="C38" s="37">
        <v>0</v>
      </c>
      <c r="D38" s="75">
        <v>210</v>
      </c>
      <c r="E38" s="8">
        <f t="shared" si="0"/>
        <v>210</v>
      </c>
      <c r="F38" s="8">
        <f t="shared" ref="F38:F60" si="5">F37+1</f>
        <v>74</v>
      </c>
      <c r="G38" s="12" t="s">
        <v>71</v>
      </c>
      <c r="H38" s="37">
        <v>0</v>
      </c>
      <c r="I38" s="88">
        <v>215</v>
      </c>
      <c r="J38" s="8">
        <f t="shared" si="1"/>
        <v>215</v>
      </c>
      <c r="K38" s="2"/>
      <c r="L38" s="101" t="s">
        <v>302</v>
      </c>
      <c r="M38" s="101">
        <f>AVERAGE(M14:M37)</f>
        <v>0</v>
      </c>
      <c r="N38" s="101">
        <f>AVERAGE(N14:N37)</f>
        <v>213.54166666666666</v>
      </c>
      <c r="O38" s="2"/>
      <c r="P38" s="2"/>
      <c r="Q38" s="2"/>
    </row>
    <row r="39" spans="1:17" ht="15.75" customHeight="1" x14ac:dyDescent="0.25">
      <c r="A39" s="8">
        <f t="shared" si="4"/>
        <v>27</v>
      </c>
      <c r="B39" s="9" t="s">
        <v>72</v>
      </c>
      <c r="C39" s="37">
        <v>0</v>
      </c>
      <c r="D39" s="75">
        <v>210</v>
      </c>
      <c r="E39" s="8">
        <f t="shared" si="0"/>
        <v>210</v>
      </c>
      <c r="F39" s="8">
        <f t="shared" si="5"/>
        <v>75</v>
      </c>
      <c r="G39" s="12" t="s">
        <v>73</v>
      </c>
      <c r="H39" s="37">
        <v>0</v>
      </c>
      <c r="I39" s="88">
        <v>215</v>
      </c>
      <c r="J39" s="8">
        <f t="shared" si="1"/>
        <v>215</v>
      </c>
      <c r="K39" s="2"/>
      <c r="L39" s="2"/>
      <c r="M39" s="2"/>
      <c r="N39" s="2"/>
      <c r="O39" s="2"/>
      <c r="P39" s="2"/>
      <c r="Q39" s="2"/>
    </row>
    <row r="40" spans="1:17" ht="15.75" customHeight="1" x14ac:dyDescent="0.25">
      <c r="A40" s="8">
        <f t="shared" si="4"/>
        <v>28</v>
      </c>
      <c r="B40" s="9" t="s">
        <v>74</v>
      </c>
      <c r="C40" s="37">
        <v>0</v>
      </c>
      <c r="D40" s="75">
        <v>210</v>
      </c>
      <c r="E40" s="8">
        <f t="shared" si="0"/>
        <v>210</v>
      </c>
      <c r="F40" s="8">
        <f t="shared" si="5"/>
        <v>76</v>
      </c>
      <c r="G40" s="12" t="s">
        <v>75</v>
      </c>
      <c r="H40" s="37">
        <v>0</v>
      </c>
      <c r="I40" s="88">
        <v>215</v>
      </c>
      <c r="J40" s="8">
        <f t="shared" si="1"/>
        <v>215</v>
      </c>
      <c r="K40" s="2"/>
      <c r="L40" s="2"/>
      <c r="M40" s="2"/>
      <c r="N40" s="2"/>
      <c r="O40" s="2"/>
      <c r="P40" s="2"/>
      <c r="Q40" s="2"/>
    </row>
    <row r="41" spans="1:17" ht="15.75" customHeight="1" x14ac:dyDescent="0.25">
      <c r="A41" s="8">
        <f t="shared" si="4"/>
        <v>29</v>
      </c>
      <c r="B41" s="9" t="s">
        <v>76</v>
      </c>
      <c r="C41" s="37">
        <v>0</v>
      </c>
      <c r="D41" s="88">
        <v>215</v>
      </c>
      <c r="E41" s="8">
        <f t="shared" si="0"/>
        <v>215</v>
      </c>
      <c r="F41" s="8">
        <f t="shared" si="5"/>
        <v>77</v>
      </c>
      <c r="G41" s="12" t="s">
        <v>77</v>
      </c>
      <c r="H41" s="37">
        <v>0</v>
      </c>
      <c r="I41" s="88">
        <v>215</v>
      </c>
      <c r="J41" s="8">
        <f t="shared" si="1"/>
        <v>215</v>
      </c>
      <c r="K41" s="2"/>
      <c r="L41" s="2"/>
      <c r="M41" s="2"/>
      <c r="N41" s="2"/>
      <c r="O41" s="2"/>
      <c r="P41" s="2"/>
      <c r="Q41" s="2"/>
    </row>
    <row r="42" spans="1:17" ht="15.75" customHeight="1" x14ac:dyDescent="0.25">
      <c r="A42" s="8">
        <f t="shared" si="4"/>
        <v>30</v>
      </c>
      <c r="B42" s="9" t="s">
        <v>78</v>
      </c>
      <c r="C42" s="37">
        <v>0</v>
      </c>
      <c r="D42" s="88">
        <v>215</v>
      </c>
      <c r="E42" s="8">
        <f t="shared" si="0"/>
        <v>215</v>
      </c>
      <c r="F42" s="8">
        <f t="shared" si="5"/>
        <v>78</v>
      </c>
      <c r="G42" s="12" t="s">
        <v>79</v>
      </c>
      <c r="H42" s="37">
        <v>0</v>
      </c>
      <c r="I42" s="88">
        <v>215</v>
      </c>
      <c r="J42" s="8">
        <f t="shared" si="1"/>
        <v>215</v>
      </c>
      <c r="K42" s="2"/>
      <c r="L42" s="2"/>
      <c r="M42" s="2"/>
      <c r="N42" s="2"/>
      <c r="O42" s="2"/>
      <c r="P42" s="2"/>
      <c r="Q42" s="2"/>
    </row>
    <row r="43" spans="1:17" ht="15.75" customHeight="1" x14ac:dyDescent="0.25">
      <c r="A43" s="8">
        <f t="shared" si="4"/>
        <v>31</v>
      </c>
      <c r="B43" s="9" t="s">
        <v>80</v>
      </c>
      <c r="C43" s="37">
        <v>0</v>
      </c>
      <c r="D43" s="88">
        <v>215</v>
      </c>
      <c r="E43" s="8">
        <f t="shared" si="0"/>
        <v>215</v>
      </c>
      <c r="F43" s="8">
        <f t="shared" si="5"/>
        <v>79</v>
      </c>
      <c r="G43" s="12" t="s">
        <v>81</v>
      </c>
      <c r="H43" s="37">
        <v>0</v>
      </c>
      <c r="I43" s="88">
        <v>215</v>
      </c>
      <c r="J43" s="8">
        <f t="shared" si="1"/>
        <v>215</v>
      </c>
      <c r="K43" s="2"/>
      <c r="L43" s="2"/>
      <c r="M43" s="2"/>
      <c r="N43" s="2"/>
      <c r="O43" s="2"/>
      <c r="P43" s="2"/>
      <c r="Q43" s="2"/>
    </row>
    <row r="44" spans="1:17" ht="15.75" customHeight="1" x14ac:dyDescent="0.25">
      <c r="A44" s="8">
        <f t="shared" si="4"/>
        <v>32</v>
      </c>
      <c r="B44" s="9" t="s">
        <v>82</v>
      </c>
      <c r="C44" s="37">
        <v>0</v>
      </c>
      <c r="D44" s="88">
        <v>215</v>
      </c>
      <c r="E44" s="8">
        <f t="shared" si="0"/>
        <v>215</v>
      </c>
      <c r="F44" s="8">
        <f t="shared" si="5"/>
        <v>80</v>
      </c>
      <c r="G44" s="12" t="s">
        <v>83</v>
      </c>
      <c r="H44" s="37">
        <v>0</v>
      </c>
      <c r="I44" s="88">
        <v>215</v>
      </c>
      <c r="J44" s="8">
        <f t="shared" si="1"/>
        <v>215</v>
      </c>
      <c r="K44" s="2"/>
      <c r="L44" s="2"/>
      <c r="M44" s="2"/>
      <c r="N44" s="2"/>
      <c r="O44" s="2"/>
      <c r="P44" s="2"/>
      <c r="Q44" s="2"/>
    </row>
    <row r="45" spans="1:17" ht="15.75" customHeight="1" x14ac:dyDescent="0.25">
      <c r="A45" s="8">
        <f t="shared" si="4"/>
        <v>33</v>
      </c>
      <c r="B45" s="9" t="s">
        <v>84</v>
      </c>
      <c r="C45" s="37">
        <v>0</v>
      </c>
      <c r="D45" s="88">
        <v>215</v>
      </c>
      <c r="E45" s="8">
        <f t="shared" si="0"/>
        <v>215</v>
      </c>
      <c r="F45" s="8">
        <f t="shared" si="5"/>
        <v>81</v>
      </c>
      <c r="G45" s="12" t="s">
        <v>85</v>
      </c>
      <c r="H45" s="37">
        <v>0</v>
      </c>
      <c r="I45" s="88">
        <v>215</v>
      </c>
      <c r="J45" s="8">
        <f t="shared" si="1"/>
        <v>215</v>
      </c>
      <c r="K45" s="2"/>
      <c r="L45" s="2"/>
      <c r="M45" s="2"/>
      <c r="N45" s="2"/>
      <c r="O45" s="2"/>
      <c r="P45" s="2"/>
      <c r="Q45" s="2"/>
    </row>
    <row r="46" spans="1:17" ht="15.75" customHeight="1" x14ac:dyDescent="0.25">
      <c r="A46" s="8">
        <f t="shared" si="4"/>
        <v>34</v>
      </c>
      <c r="B46" s="9" t="s">
        <v>86</v>
      </c>
      <c r="C46" s="37">
        <v>0</v>
      </c>
      <c r="D46" s="88">
        <v>215</v>
      </c>
      <c r="E46" s="8">
        <f t="shared" si="0"/>
        <v>215</v>
      </c>
      <c r="F46" s="8">
        <f t="shared" si="5"/>
        <v>82</v>
      </c>
      <c r="G46" s="12" t="s">
        <v>87</v>
      </c>
      <c r="H46" s="37">
        <v>0</v>
      </c>
      <c r="I46" s="88">
        <v>215</v>
      </c>
      <c r="J46" s="8">
        <f t="shared" si="1"/>
        <v>215</v>
      </c>
      <c r="K46" s="2"/>
      <c r="L46" s="2"/>
      <c r="M46" s="2"/>
      <c r="N46" s="2"/>
      <c r="O46" s="2"/>
      <c r="P46" s="2"/>
      <c r="Q46" s="2"/>
    </row>
    <row r="47" spans="1:17" ht="15.75" customHeight="1" x14ac:dyDescent="0.25">
      <c r="A47" s="8">
        <f t="shared" si="4"/>
        <v>35</v>
      </c>
      <c r="B47" s="9" t="s">
        <v>88</v>
      </c>
      <c r="C47" s="37">
        <v>0</v>
      </c>
      <c r="D47" s="88">
        <v>215</v>
      </c>
      <c r="E47" s="8">
        <f t="shared" si="0"/>
        <v>215</v>
      </c>
      <c r="F47" s="8">
        <f t="shared" si="5"/>
        <v>83</v>
      </c>
      <c r="G47" s="12" t="s">
        <v>89</v>
      </c>
      <c r="H47" s="37">
        <v>0</v>
      </c>
      <c r="I47" s="88">
        <v>215</v>
      </c>
      <c r="J47" s="8">
        <f t="shared" si="1"/>
        <v>215</v>
      </c>
      <c r="K47" s="2"/>
      <c r="L47" s="2"/>
      <c r="M47" s="2"/>
      <c r="N47" s="2"/>
      <c r="O47" s="2"/>
      <c r="P47" s="2"/>
      <c r="Q47" s="2"/>
    </row>
    <row r="48" spans="1:17" ht="15.75" customHeight="1" x14ac:dyDescent="0.25">
      <c r="A48" s="8">
        <f t="shared" si="4"/>
        <v>36</v>
      </c>
      <c r="B48" s="9" t="s">
        <v>90</v>
      </c>
      <c r="C48" s="37">
        <v>0</v>
      </c>
      <c r="D48" s="88">
        <v>215</v>
      </c>
      <c r="E48" s="8">
        <f t="shared" si="0"/>
        <v>215</v>
      </c>
      <c r="F48" s="8">
        <f t="shared" si="5"/>
        <v>84</v>
      </c>
      <c r="G48" s="12" t="s">
        <v>91</v>
      </c>
      <c r="H48" s="37">
        <v>0</v>
      </c>
      <c r="I48" s="88">
        <v>215</v>
      </c>
      <c r="J48" s="8">
        <f t="shared" si="1"/>
        <v>215</v>
      </c>
      <c r="K48" s="2"/>
      <c r="L48" s="2"/>
      <c r="M48" s="2"/>
      <c r="N48" s="2"/>
      <c r="O48" s="2"/>
      <c r="P48" s="2"/>
      <c r="Q48" s="2"/>
    </row>
    <row r="49" spans="1:17" ht="15.75" customHeight="1" x14ac:dyDescent="0.25">
      <c r="A49" s="8">
        <f t="shared" si="4"/>
        <v>37</v>
      </c>
      <c r="B49" s="9" t="s">
        <v>92</v>
      </c>
      <c r="C49" s="37">
        <v>0</v>
      </c>
      <c r="D49" s="88">
        <v>215</v>
      </c>
      <c r="E49" s="8">
        <f t="shared" si="0"/>
        <v>215</v>
      </c>
      <c r="F49" s="8">
        <f t="shared" si="5"/>
        <v>85</v>
      </c>
      <c r="G49" s="12" t="s">
        <v>93</v>
      </c>
      <c r="H49" s="37">
        <v>0</v>
      </c>
      <c r="I49" s="88">
        <v>215</v>
      </c>
      <c r="J49" s="8">
        <f t="shared" si="1"/>
        <v>215</v>
      </c>
      <c r="K49" s="2"/>
      <c r="L49" s="2"/>
      <c r="M49" s="2"/>
      <c r="N49" s="2"/>
      <c r="O49" s="2"/>
      <c r="P49" s="2"/>
      <c r="Q49" s="2"/>
    </row>
    <row r="50" spans="1:17" ht="15.75" customHeight="1" x14ac:dyDescent="0.25">
      <c r="A50" s="8">
        <f t="shared" si="4"/>
        <v>38</v>
      </c>
      <c r="B50" s="12" t="s">
        <v>94</v>
      </c>
      <c r="C50" s="37">
        <v>0</v>
      </c>
      <c r="D50" s="88">
        <v>215</v>
      </c>
      <c r="E50" s="8">
        <f t="shared" si="0"/>
        <v>215</v>
      </c>
      <c r="F50" s="8">
        <f t="shared" si="5"/>
        <v>86</v>
      </c>
      <c r="G50" s="12" t="s">
        <v>95</v>
      </c>
      <c r="H50" s="37">
        <v>0</v>
      </c>
      <c r="I50" s="88">
        <v>215</v>
      </c>
      <c r="J50" s="8">
        <f t="shared" si="1"/>
        <v>215</v>
      </c>
      <c r="K50" s="2"/>
      <c r="L50" s="2"/>
      <c r="M50" s="2"/>
      <c r="N50" s="2"/>
      <c r="O50" s="2"/>
      <c r="P50" s="2"/>
      <c r="Q50" s="2"/>
    </row>
    <row r="51" spans="1:17" ht="15.75" customHeight="1" x14ac:dyDescent="0.25">
      <c r="A51" s="8">
        <f t="shared" si="4"/>
        <v>39</v>
      </c>
      <c r="B51" s="12" t="s">
        <v>96</v>
      </c>
      <c r="C51" s="37">
        <v>0</v>
      </c>
      <c r="D51" s="88">
        <v>215</v>
      </c>
      <c r="E51" s="8">
        <f t="shared" si="0"/>
        <v>215</v>
      </c>
      <c r="F51" s="8">
        <f t="shared" si="5"/>
        <v>87</v>
      </c>
      <c r="G51" s="12" t="s">
        <v>97</v>
      </c>
      <c r="H51" s="37">
        <v>0</v>
      </c>
      <c r="I51" s="88">
        <v>215</v>
      </c>
      <c r="J51" s="8">
        <f t="shared" si="1"/>
        <v>215</v>
      </c>
      <c r="K51" s="2"/>
      <c r="L51" s="2"/>
      <c r="M51" s="2"/>
      <c r="N51" s="2"/>
      <c r="O51" s="2"/>
      <c r="P51" s="2"/>
      <c r="Q51" s="2"/>
    </row>
    <row r="52" spans="1:17" ht="15.75" customHeight="1" x14ac:dyDescent="0.25">
      <c r="A52" s="8">
        <f t="shared" si="4"/>
        <v>40</v>
      </c>
      <c r="B52" s="12" t="s">
        <v>98</v>
      </c>
      <c r="C52" s="37">
        <v>0</v>
      </c>
      <c r="D52" s="88">
        <v>215</v>
      </c>
      <c r="E52" s="8">
        <f t="shared" si="0"/>
        <v>215</v>
      </c>
      <c r="F52" s="8">
        <f t="shared" si="5"/>
        <v>88</v>
      </c>
      <c r="G52" s="12" t="s">
        <v>99</v>
      </c>
      <c r="H52" s="37">
        <v>0</v>
      </c>
      <c r="I52" s="88">
        <v>215</v>
      </c>
      <c r="J52" s="8">
        <f t="shared" si="1"/>
        <v>215</v>
      </c>
      <c r="K52" s="2"/>
      <c r="L52" s="2"/>
      <c r="M52" s="2"/>
      <c r="N52" s="2"/>
      <c r="O52" s="2"/>
      <c r="P52" s="2"/>
      <c r="Q52" s="2"/>
    </row>
    <row r="53" spans="1:17" ht="15.75" customHeight="1" x14ac:dyDescent="0.25">
      <c r="A53" s="8">
        <f t="shared" si="4"/>
        <v>41</v>
      </c>
      <c r="B53" s="12" t="s">
        <v>100</v>
      </c>
      <c r="C53" s="37">
        <v>0</v>
      </c>
      <c r="D53" s="88">
        <v>215</v>
      </c>
      <c r="E53" s="8">
        <f t="shared" si="0"/>
        <v>215</v>
      </c>
      <c r="F53" s="8">
        <f t="shared" si="5"/>
        <v>89</v>
      </c>
      <c r="G53" s="12" t="s">
        <v>101</v>
      </c>
      <c r="H53" s="37">
        <v>0</v>
      </c>
      <c r="I53" s="88">
        <v>215</v>
      </c>
      <c r="J53" s="8">
        <f t="shared" si="1"/>
        <v>215</v>
      </c>
      <c r="K53" s="2"/>
      <c r="L53" s="13"/>
      <c r="M53" s="13"/>
      <c r="N53" s="13"/>
      <c r="O53" s="2"/>
      <c r="P53" s="2"/>
      <c r="Q53" s="2"/>
    </row>
    <row r="54" spans="1:17" ht="15.75" customHeight="1" x14ac:dyDescent="0.25">
      <c r="A54" s="8">
        <f t="shared" si="4"/>
        <v>42</v>
      </c>
      <c r="B54" s="12" t="s">
        <v>102</v>
      </c>
      <c r="C54" s="37">
        <v>0</v>
      </c>
      <c r="D54" s="88">
        <v>215</v>
      </c>
      <c r="E54" s="8">
        <f t="shared" si="0"/>
        <v>215</v>
      </c>
      <c r="F54" s="8">
        <f t="shared" si="5"/>
        <v>90</v>
      </c>
      <c r="G54" s="12" t="s">
        <v>103</v>
      </c>
      <c r="H54" s="37">
        <v>0</v>
      </c>
      <c r="I54" s="88">
        <v>215</v>
      </c>
      <c r="J54" s="8">
        <f t="shared" si="1"/>
        <v>215</v>
      </c>
      <c r="K54" s="2"/>
      <c r="L54" s="13"/>
      <c r="M54" s="13"/>
      <c r="N54" s="13"/>
      <c r="O54" s="2"/>
      <c r="P54" s="2"/>
      <c r="Q54" s="2"/>
    </row>
    <row r="55" spans="1:17" ht="15.75" customHeight="1" x14ac:dyDescent="0.25">
      <c r="A55" s="8">
        <f t="shared" si="4"/>
        <v>43</v>
      </c>
      <c r="B55" s="12" t="s">
        <v>104</v>
      </c>
      <c r="C55" s="37">
        <v>0</v>
      </c>
      <c r="D55" s="88">
        <v>215</v>
      </c>
      <c r="E55" s="8">
        <f t="shared" si="0"/>
        <v>215</v>
      </c>
      <c r="F55" s="8">
        <f t="shared" si="5"/>
        <v>91</v>
      </c>
      <c r="G55" s="12" t="s">
        <v>105</v>
      </c>
      <c r="H55" s="37">
        <v>0</v>
      </c>
      <c r="I55" s="88">
        <v>215</v>
      </c>
      <c r="J55" s="8">
        <f t="shared" si="1"/>
        <v>215</v>
      </c>
      <c r="K55" s="2"/>
      <c r="L55" s="13"/>
      <c r="M55" s="13"/>
      <c r="N55" s="13"/>
      <c r="O55" s="2"/>
      <c r="P55" s="2"/>
      <c r="Q55" s="2"/>
    </row>
    <row r="56" spans="1:17" ht="15.75" customHeight="1" x14ac:dyDescent="0.25">
      <c r="A56" s="8">
        <f t="shared" si="4"/>
        <v>44</v>
      </c>
      <c r="B56" s="12" t="s">
        <v>106</v>
      </c>
      <c r="C56" s="37">
        <v>0</v>
      </c>
      <c r="D56" s="88">
        <v>215</v>
      </c>
      <c r="E56" s="8">
        <f t="shared" si="0"/>
        <v>215</v>
      </c>
      <c r="F56" s="8">
        <f t="shared" si="5"/>
        <v>92</v>
      </c>
      <c r="G56" s="12" t="s">
        <v>107</v>
      </c>
      <c r="H56" s="37">
        <v>0</v>
      </c>
      <c r="I56" s="88">
        <v>215</v>
      </c>
      <c r="J56" s="8">
        <f t="shared" si="1"/>
        <v>215</v>
      </c>
      <c r="K56" s="2"/>
      <c r="L56" s="13"/>
      <c r="M56" s="13"/>
      <c r="N56" s="13"/>
      <c r="O56" s="2"/>
      <c r="P56" s="2"/>
      <c r="Q56" s="2"/>
    </row>
    <row r="57" spans="1:17" ht="15.75" customHeight="1" x14ac:dyDescent="0.25">
      <c r="A57" s="8">
        <f t="shared" si="4"/>
        <v>45</v>
      </c>
      <c r="B57" s="12" t="s">
        <v>108</v>
      </c>
      <c r="C57" s="37">
        <v>0</v>
      </c>
      <c r="D57" s="88">
        <v>215</v>
      </c>
      <c r="E57" s="8">
        <f t="shared" si="0"/>
        <v>215</v>
      </c>
      <c r="F57" s="8">
        <f t="shared" si="5"/>
        <v>93</v>
      </c>
      <c r="G57" s="12" t="s">
        <v>109</v>
      </c>
      <c r="H57" s="37">
        <v>0</v>
      </c>
      <c r="I57" s="88">
        <v>215</v>
      </c>
      <c r="J57" s="8">
        <f t="shared" si="1"/>
        <v>215</v>
      </c>
      <c r="K57" s="2"/>
      <c r="L57" s="14"/>
      <c r="M57" s="13"/>
      <c r="N57" s="15"/>
      <c r="O57" s="2"/>
      <c r="P57" s="2"/>
      <c r="Q57" s="2"/>
    </row>
    <row r="58" spans="1:17" ht="15.75" customHeight="1" x14ac:dyDescent="0.25">
      <c r="A58" s="8">
        <f t="shared" si="4"/>
        <v>46</v>
      </c>
      <c r="B58" s="12" t="s">
        <v>110</v>
      </c>
      <c r="C58" s="37">
        <v>0</v>
      </c>
      <c r="D58" s="88">
        <v>215</v>
      </c>
      <c r="E58" s="8">
        <f t="shared" si="0"/>
        <v>215</v>
      </c>
      <c r="F58" s="8">
        <f t="shared" si="5"/>
        <v>94</v>
      </c>
      <c r="G58" s="12" t="s">
        <v>111</v>
      </c>
      <c r="H58" s="37">
        <v>0</v>
      </c>
      <c r="I58" s="88">
        <v>215</v>
      </c>
      <c r="J58" s="8">
        <f t="shared" si="1"/>
        <v>215</v>
      </c>
      <c r="K58" s="2"/>
      <c r="L58" s="16"/>
      <c r="M58" s="13"/>
      <c r="N58" s="15"/>
      <c r="O58" s="2"/>
      <c r="P58" s="2"/>
      <c r="Q58" s="2"/>
    </row>
    <row r="59" spans="1:17" ht="15.75" customHeight="1" x14ac:dyDescent="0.25">
      <c r="A59" s="17">
        <f t="shared" si="4"/>
        <v>47</v>
      </c>
      <c r="B59" s="18" t="s">
        <v>112</v>
      </c>
      <c r="C59" s="37">
        <v>0</v>
      </c>
      <c r="D59" s="88">
        <v>215</v>
      </c>
      <c r="E59" s="17">
        <f t="shared" si="0"/>
        <v>215</v>
      </c>
      <c r="F59" s="17">
        <f t="shared" si="5"/>
        <v>95</v>
      </c>
      <c r="G59" s="18" t="s">
        <v>113</v>
      </c>
      <c r="H59" s="37">
        <v>0</v>
      </c>
      <c r="I59" s="88">
        <v>215</v>
      </c>
      <c r="J59" s="17">
        <f t="shared" si="1"/>
        <v>215</v>
      </c>
      <c r="K59" s="2"/>
      <c r="L59" s="16"/>
      <c r="M59" s="19"/>
      <c r="N59" s="15"/>
      <c r="O59" s="2"/>
      <c r="P59" s="2"/>
      <c r="Q59" s="2"/>
    </row>
    <row r="60" spans="1:17" ht="15.75" customHeight="1" x14ac:dyDescent="0.25">
      <c r="A60" s="17">
        <f t="shared" si="4"/>
        <v>48</v>
      </c>
      <c r="B60" s="18" t="s">
        <v>114</v>
      </c>
      <c r="C60" s="37">
        <v>0</v>
      </c>
      <c r="D60" s="88">
        <v>215</v>
      </c>
      <c r="E60" s="17">
        <f t="shared" si="0"/>
        <v>215</v>
      </c>
      <c r="F60" s="17">
        <f t="shared" si="5"/>
        <v>96</v>
      </c>
      <c r="G60" s="18" t="s">
        <v>115</v>
      </c>
      <c r="H60" s="37">
        <v>0</v>
      </c>
      <c r="I60" s="88">
        <v>215</v>
      </c>
      <c r="J60" s="17">
        <f t="shared" si="1"/>
        <v>215</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91.5" customHeight="1" x14ac:dyDescent="0.25">
      <c r="A62" s="163" t="s">
        <v>276</v>
      </c>
      <c r="B62" s="164"/>
      <c r="C62" s="164"/>
      <c r="D62" s="164"/>
      <c r="E62" s="164"/>
      <c r="F62" s="164"/>
      <c r="G62" s="165"/>
      <c r="H62" s="20" t="s">
        <v>118</v>
      </c>
      <c r="I62" s="20" t="s">
        <v>119</v>
      </c>
      <c r="J62" s="20" t="s">
        <v>120</v>
      </c>
      <c r="K62" s="2"/>
      <c r="L62" s="16"/>
      <c r="M62" s="7"/>
      <c r="N62" s="7"/>
      <c r="O62" s="7"/>
      <c r="P62" s="7"/>
      <c r="Q62" s="7"/>
    </row>
    <row r="63" spans="1:17" ht="24.75" customHeight="1" x14ac:dyDescent="0.25">
      <c r="A63" s="148" t="s">
        <v>275</v>
      </c>
      <c r="B63" s="149"/>
      <c r="C63" s="149"/>
      <c r="D63" s="149"/>
      <c r="E63" s="136" t="s">
        <v>268</v>
      </c>
      <c r="F63" s="137"/>
      <c r="G63" s="138"/>
      <c r="H63" s="21">
        <v>0.70599999999999996</v>
      </c>
      <c r="I63" s="21">
        <v>0</v>
      </c>
      <c r="J63" s="21">
        <f>H63+I63</f>
        <v>0.70599999999999996</v>
      </c>
      <c r="K63" s="2"/>
      <c r="L63" s="22">
        <v>0</v>
      </c>
      <c r="M63" s="32">
        <f>L63/1000</f>
        <v>0</v>
      </c>
      <c r="N63" s="4"/>
      <c r="O63" s="7"/>
      <c r="P63" s="7"/>
      <c r="Q63" s="7"/>
    </row>
    <row r="64" spans="1:17" ht="33" customHeight="1" x14ac:dyDescent="0.25">
      <c r="A64" s="150"/>
      <c r="B64" s="151"/>
      <c r="C64" s="151"/>
      <c r="D64" s="151"/>
      <c r="E64" s="139" t="s">
        <v>269</v>
      </c>
      <c r="F64" s="140"/>
      <c r="G64" s="141"/>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2" t="s">
        <v>267</v>
      </c>
      <c r="B66" s="143"/>
      <c r="C66" s="143"/>
      <c r="D66" s="143"/>
      <c r="E66" s="143"/>
      <c r="F66" s="143"/>
      <c r="G66" s="143"/>
      <c r="H66" s="143"/>
      <c r="I66" s="143"/>
      <c r="J66" s="144"/>
      <c r="K66" s="2" t="s">
        <v>124</v>
      </c>
      <c r="L66" s="24"/>
      <c r="M66" s="27">
        <v>0.14699999999999999</v>
      </c>
      <c r="N66" s="28">
        <v>7.6999999999999999E-2</v>
      </c>
      <c r="O66" s="29">
        <f>M66+N66</f>
        <v>0.22399999999999998</v>
      </c>
      <c r="P66" s="29">
        <f>O66/J63*100</f>
        <v>31.728045325779036</v>
      </c>
      <c r="Q66" s="7"/>
    </row>
    <row r="67" spans="1:17" ht="25.5" customHeight="1" x14ac:dyDescent="0.25">
      <c r="A67" s="30"/>
      <c r="B67" s="31"/>
      <c r="C67" s="31"/>
      <c r="D67" s="31"/>
      <c r="E67" s="31"/>
      <c r="F67" s="31"/>
      <c r="G67" s="31"/>
      <c r="H67" s="145" t="s">
        <v>125</v>
      </c>
      <c r="I67" s="146"/>
      <c r="J67" s="147"/>
      <c r="K67" s="2"/>
      <c r="L67" s="4"/>
      <c r="M67" s="29">
        <f>H63+H64-M66-0.018</f>
        <v>0.54099999999999993</v>
      </c>
      <c r="N67" s="29">
        <f>I63+I64-N66-0.018</f>
        <v>-9.5000000000000001E-2</v>
      </c>
      <c r="O67" s="7"/>
      <c r="P67" s="7"/>
      <c r="Q67" s="7"/>
    </row>
    <row r="68" spans="1:17" ht="25.5" customHeight="1" x14ac:dyDescent="0.25">
      <c r="A68" s="39"/>
      <c r="B68" s="39"/>
      <c r="C68" s="39"/>
      <c r="D68" s="39"/>
      <c r="E68" s="39"/>
      <c r="F68" s="39"/>
      <c r="G68" s="39"/>
      <c r="H68" s="40"/>
      <c r="I68" s="41"/>
      <c r="J68" s="41"/>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0.24754166666666669</v>
      </c>
      <c r="N69" s="32">
        <f>(N67+N68)/24</f>
        <v>0.21604166666666669</v>
      </c>
      <c r="O69" s="23"/>
      <c r="P69" s="32">
        <f>M69+N69</f>
        <v>0.46358333333333335</v>
      </c>
      <c r="Q69" s="7"/>
    </row>
    <row r="70" spans="1:17" ht="15.75" customHeight="1" x14ac:dyDescent="0.25">
      <c r="A70" s="2"/>
      <c r="B70" s="2"/>
      <c r="C70" s="2"/>
      <c r="D70" s="2"/>
      <c r="E70" s="2"/>
      <c r="F70" s="2"/>
      <c r="G70" s="2"/>
      <c r="H70" s="2"/>
      <c r="I70" s="2"/>
      <c r="J70" s="2"/>
      <c r="K70" s="2"/>
      <c r="L70" s="7"/>
      <c r="M70" s="29">
        <f>M69*1000</f>
        <v>247.54166666666669</v>
      </c>
      <c r="N70" s="29">
        <f>N69*1000</f>
        <v>216.04166666666669</v>
      </c>
      <c r="O70" s="23"/>
      <c r="P70" s="29">
        <f>M70+N70</f>
        <v>463.58333333333337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89"/>
      <c r="F72" s="2"/>
      <c r="G72" s="2"/>
      <c r="H72" s="2"/>
      <c r="I72" s="2"/>
      <c r="J72" s="89"/>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C1" workbookViewId="0">
      <selection activeCell="L11" sqref="L11:N38"/>
    </sheetView>
  </sheetViews>
  <sheetFormatPr defaultColWidth="14.42578125" defaultRowHeight="15" x14ac:dyDescent="0.25"/>
  <cols>
    <col min="1" max="1" width="10.5703125" style="92" customWidth="1"/>
    <col min="2" max="2" width="18.5703125" style="92" customWidth="1"/>
    <col min="3" max="4" width="12.7109375" style="92" customWidth="1"/>
    <col min="5" max="5" width="14.7109375" style="92" customWidth="1"/>
    <col min="6" max="6" width="12.42578125" style="92" customWidth="1"/>
    <col min="7" max="7" width="15.140625" style="92" customWidth="1"/>
    <col min="8" max="9" width="12.7109375" style="92" customWidth="1"/>
    <col min="10" max="10" width="15" style="92" customWidth="1"/>
    <col min="11" max="11" width="9.140625" style="92" customWidth="1"/>
    <col min="12" max="12" width="13" style="92" customWidth="1"/>
    <col min="13" max="13" width="12.7109375" style="92" customWidth="1"/>
    <col min="14" max="14" width="14.28515625" style="92" customWidth="1"/>
    <col min="15" max="15" width="7.85546875" style="92" customWidth="1"/>
    <col min="16" max="17" width="9.140625" style="92" customWidth="1"/>
    <col min="18" max="16384" width="14.42578125" style="92"/>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270</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286</v>
      </c>
      <c r="D9" s="116"/>
      <c r="E9" s="116"/>
      <c r="F9" s="116"/>
      <c r="G9" s="116"/>
      <c r="H9" s="116"/>
      <c r="I9" s="116"/>
      <c r="J9" s="117"/>
      <c r="K9" s="6"/>
      <c r="L9" s="6"/>
      <c r="M9" s="6"/>
      <c r="N9" s="6"/>
      <c r="O9" s="6"/>
      <c r="P9" s="6"/>
      <c r="Q9" s="6"/>
    </row>
    <row r="10" spans="1:17" x14ac:dyDescent="0.25">
      <c r="A10" s="111" t="s">
        <v>14</v>
      </c>
      <c r="B10" s="104"/>
      <c r="C10" s="115" t="s">
        <v>271</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88">
        <v>204</v>
      </c>
      <c r="E13" s="11">
        <f t="shared" ref="E13:E60" si="0">SUM(C13,D13)</f>
        <v>204</v>
      </c>
      <c r="F13" s="8">
        <v>49</v>
      </c>
      <c r="G13" s="12" t="s">
        <v>21</v>
      </c>
      <c r="H13" s="37">
        <v>0</v>
      </c>
      <c r="I13" s="88">
        <v>204</v>
      </c>
      <c r="J13" s="8">
        <f t="shared" ref="J13:J60" si="1">SUM(H13,I13)</f>
        <v>204</v>
      </c>
      <c r="K13" s="2"/>
      <c r="L13" s="2"/>
      <c r="M13" s="7"/>
      <c r="N13" s="7"/>
      <c r="O13" s="2"/>
      <c r="P13" s="2"/>
      <c r="Q13" s="2"/>
    </row>
    <row r="14" spans="1:17" x14ac:dyDescent="0.25">
      <c r="A14" s="8">
        <f t="shared" ref="A14:A36" si="2">A13+1</f>
        <v>2</v>
      </c>
      <c r="B14" s="9" t="s">
        <v>22</v>
      </c>
      <c r="C14" s="37">
        <v>0</v>
      </c>
      <c r="D14" s="88">
        <v>204</v>
      </c>
      <c r="E14" s="11">
        <f t="shared" si="0"/>
        <v>204</v>
      </c>
      <c r="F14" s="8">
        <f t="shared" ref="F14:F36" si="3">F13+1</f>
        <v>50</v>
      </c>
      <c r="G14" s="12" t="s">
        <v>23</v>
      </c>
      <c r="H14" s="37">
        <v>0</v>
      </c>
      <c r="I14" s="88">
        <v>204</v>
      </c>
      <c r="J14" s="8">
        <f t="shared" si="1"/>
        <v>204</v>
      </c>
      <c r="K14" s="2"/>
      <c r="L14" s="2" t="s">
        <v>20</v>
      </c>
      <c r="M14" s="7">
        <f>AVERAGE(C13:C16)</f>
        <v>0</v>
      </c>
      <c r="N14" s="7">
        <f>AVERAGE(D13:D16)</f>
        <v>204</v>
      </c>
      <c r="O14" s="2"/>
      <c r="P14" s="2"/>
      <c r="Q14" s="2"/>
    </row>
    <row r="15" spans="1:17" x14ac:dyDescent="0.25">
      <c r="A15" s="8">
        <f t="shared" si="2"/>
        <v>3</v>
      </c>
      <c r="B15" s="9" t="s">
        <v>24</v>
      </c>
      <c r="C15" s="37">
        <v>0</v>
      </c>
      <c r="D15" s="88">
        <v>204</v>
      </c>
      <c r="E15" s="11">
        <f t="shared" si="0"/>
        <v>204</v>
      </c>
      <c r="F15" s="8">
        <f t="shared" si="3"/>
        <v>51</v>
      </c>
      <c r="G15" s="12" t="s">
        <v>25</v>
      </c>
      <c r="H15" s="37">
        <v>0</v>
      </c>
      <c r="I15" s="88">
        <v>204</v>
      </c>
      <c r="J15" s="8">
        <f t="shared" si="1"/>
        <v>204</v>
      </c>
      <c r="K15" s="2"/>
      <c r="L15" s="2" t="s">
        <v>28</v>
      </c>
      <c r="M15" s="7">
        <f>AVERAGE(C17:C20)</f>
        <v>0</v>
      </c>
      <c r="N15" s="7">
        <f>AVERAGE(D17:D20)</f>
        <v>204</v>
      </c>
      <c r="O15" s="2"/>
      <c r="P15" s="2"/>
      <c r="Q15" s="2"/>
    </row>
    <row r="16" spans="1:17" x14ac:dyDescent="0.25">
      <c r="A16" s="8">
        <f t="shared" si="2"/>
        <v>4</v>
      </c>
      <c r="B16" s="9" t="s">
        <v>26</v>
      </c>
      <c r="C16" s="37">
        <v>0</v>
      </c>
      <c r="D16" s="88">
        <v>204</v>
      </c>
      <c r="E16" s="11">
        <f t="shared" si="0"/>
        <v>204</v>
      </c>
      <c r="F16" s="8">
        <f t="shared" si="3"/>
        <v>52</v>
      </c>
      <c r="G16" s="12" t="s">
        <v>27</v>
      </c>
      <c r="H16" s="37">
        <v>0</v>
      </c>
      <c r="I16" s="88">
        <v>204</v>
      </c>
      <c r="J16" s="8">
        <f t="shared" si="1"/>
        <v>204</v>
      </c>
      <c r="K16" s="2"/>
      <c r="L16" s="2" t="s">
        <v>36</v>
      </c>
      <c r="M16" s="7">
        <f>AVERAGE(C21:C24)</f>
        <v>0</v>
      </c>
      <c r="N16" s="7">
        <f>AVERAGE(D21:D24)</f>
        <v>204</v>
      </c>
      <c r="O16" s="2"/>
      <c r="P16" s="2"/>
      <c r="Q16" s="2"/>
    </row>
    <row r="17" spans="1:17" x14ac:dyDescent="0.25">
      <c r="A17" s="8">
        <f t="shared" si="2"/>
        <v>5</v>
      </c>
      <c r="B17" s="9" t="s">
        <v>28</v>
      </c>
      <c r="C17" s="37">
        <v>0</v>
      </c>
      <c r="D17" s="88">
        <v>204</v>
      </c>
      <c r="E17" s="11">
        <f t="shared" si="0"/>
        <v>204</v>
      </c>
      <c r="F17" s="8">
        <f t="shared" si="3"/>
        <v>53</v>
      </c>
      <c r="G17" s="12" t="s">
        <v>29</v>
      </c>
      <c r="H17" s="37">
        <v>0</v>
      </c>
      <c r="I17" s="88">
        <v>204</v>
      </c>
      <c r="J17" s="8">
        <f t="shared" si="1"/>
        <v>204</v>
      </c>
      <c r="K17" s="2"/>
      <c r="L17" s="2" t="s">
        <v>44</v>
      </c>
      <c r="M17" s="7">
        <f>AVERAGE(C25:C28)</f>
        <v>0</v>
      </c>
      <c r="N17" s="7">
        <f>AVERAGE(D25:D28)</f>
        <v>204</v>
      </c>
      <c r="O17" s="2"/>
      <c r="P17" s="2"/>
      <c r="Q17" s="2"/>
    </row>
    <row r="18" spans="1:17" x14ac:dyDescent="0.25">
      <c r="A18" s="8">
        <f t="shared" si="2"/>
        <v>6</v>
      </c>
      <c r="B18" s="9" t="s">
        <v>30</v>
      </c>
      <c r="C18" s="37">
        <v>0</v>
      </c>
      <c r="D18" s="88">
        <v>204</v>
      </c>
      <c r="E18" s="11">
        <f t="shared" si="0"/>
        <v>204</v>
      </c>
      <c r="F18" s="8">
        <f t="shared" si="3"/>
        <v>54</v>
      </c>
      <c r="G18" s="12" t="s">
        <v>31</v>
      </c>
      <c r="H18" s="37">
        <v>0</v>
      </c>
      <c r="I18" s="88">
        <v>204</v>
      </c>
      <c r="J18" s="8">
        <f t="shared" si="1"/>
        <v>204</v>
      </c>
      <c r="K18" s="2"/>
      <c r="L18" s="2" t="s">
        <v>52</v>
      </c>
      <c r="M18" s="7">
        <f>AVERAGE(C29:C32)</f>
        <v>0</v>
      </c>
      <c r="N18" s="7">
        <f>AVERAGE(D29:D32)</f>
        <v>204</v>
      </c>
      <c r="O18" s="2"/>
      <c r="P18" s="2"/>
      <c r="Q18" s="2"/>
    </row>
    <row r="19" spans="1:17" x14ac:dyDescent="0.25">
      <c r="A19" s="8">
        <f t="shared" si="2"/>
        <v>7</v>
      </c>
      <c r="B19" s="9" t="s">
        <v>32</v>
      </c>
      <c r="C19" s="37">
        <v>0</v>
      </c>
      <c r="D19" s="88">
        <v>204</v>
      </c>
      <c r="E19" s="11">
        <f t="shared" si="0"/>
        <v>204</v>
      </c>
      <c r="F19" s="8">
        <f t="shared" si="3"/>
        <v>55</v>
      </c>
      <c r="G19" s="12" t="s">
        <v>33</v>
      </c>
      <c r="H19" s="37">
        <v>0</v>
      </c>
      <c r="I19" s="88">
        <v>204</v>
      </c>
      <c r="J19" s="8">
        <f t="shared" si="1"/>
        <v>204</v>
      </c>
      <c r="K19" s="2"/>
      <c r="L19" s="2" t="s">
        <v>60</v>
      </c>
      <c r="M19" s="7">
        <f>AVERAGE(C33:C36)</f>
        <v>0</v>
      </c>
      <c r="N19" s="7">
        <f>AVERAGE(D33:D36)</f>
        <v>204</v>
      </c>
      <c r="O19" s="2"/>
      <c r="P19" s="2"/>
      <c r="Q19" s="2"/>
    </row>
    <row r="20" spans="1:17" x14ac:dyDescent="0.25">
      <c r="A20" s="8">
        <f t="shared" si="2"/>
        <v>8</v>
      </c>
      <c r="B20" s="9" t="s">
        <v>34</v>
      </c>
      <c r="C20" s="37">
        <v>0</v>
      </c>
      <c r="D20" s="88">
        <v>204</v>
      </c>
      <c r="E20" s="11">
        <f t="shared" si="0"/>
        <v>204</v>
      </c>
      <c r="F20" s="8">
        <f t="shared" si="3"/>
        <v>56</v>
      </c>
      <c r="G20" s="12" t="s">
        <v>35</v>
      </c>
      <c r="H20" s="37">
        <v>0</v>
      </c>
      <c r="I20" s="88">
        <v>204</v>
      </c>
      <c r="J20" s="8">
        <f t="shared" si="1"/>
        <v>204</v>
      </c>
      <c r="K20" s="2"/>
      <c r="L20" s="2" t="s">
        <v>68</v>
      </c>
      <c r="M20" s="7">
        <f>AVERAGE(C37:C40)</f>
        <v>0</v>
      </c>
      <c r="N20" s="7">
        <f>AVERAGE(D37:D40)</f>
        <v>204</v>
      </c>
      <c r="O20" s="2"/>
      <c r="P20" s="2"/>
      <c r="Q20" s="2"/>
    </row>
    <row r="21" spans="1:17" ht="15.75" customHeight="1" x14ac:dyDescent="0.25">
      <c r="A21" s="8">
        <f t="shared" si="2"/>
        <v>9</v>
      </c>
      <c r="B21" s="9" t="s">
        <v>36</v>
      </c>
      <c r="C21" s="37">
        <v>0</v>
      </c>
      <c r="D21" s="88">
        <v>204</v>
      </c>
      <c r="E21" s="11">
        <f t="shared" si="0"/>
        <v>204</v>
      </c>
      <c r="F21" s="8">
        <f t="shared" si="3"/>
        <v>57</v>
      </c>
      <c r="G21" s="12" t="s">
        <v>37</v>
      </c>
      <c r="H21" s="37">
        <v>0</v>
      </c>
      <c r="I21" s="88">
        <v>204</v>
      </c>
      <c r="J21" s="8">
        <f t="shared" si="1"/>
        <v>204</v>
      </c>
      <c r="K21" s="2"/>
      <c r="L21" s="2" t="s">
        <v>76</v>
      </c>
      <c r="M21" s="7">
        <f>AVERAGE(C41:C44)</f>
        <v>0</v>
      </c>
      <c r="N21" s="7">
        <f>AVERAGE(D41:D44)</f>
        <v>204</v>
      </c>
      <c r="O21" s="2"/>
      <c r="P21" s="2"/>
      <c r="Q21" s="2"/>
    </row>
    <row r="22" spans="1:17" ht="15.75" customHeight="1" x14ac:dyDescent="0.25">
      <c r="A22" s="8">
        <f t="shared" si="2"/>
        <v>10</v>
      </c>
      <c r="B22" s="9" t="s">
        <v>38</v>
      </c>
      <c r="C22" s="37">
        <v>0</v>
      </c>
      <c r="D22" s="88">
        <v>204</v>
      </c>
      <c r="E22" s="11">
        <f t="shared" si="0"/>
        <v>204</v>
      </c>
      <c r="F22" s="8">
        <f t="shared" si="3"/>
        <v>58</v>
      </c>
      <c r="G22" s="12" t="s">
        <v>39</v>
      </c>
      <c r="H22" s="37">
        <v>0</v>
      </c>
      <c r="I22" s="88">
        <v>204</v>
      </c>
      <c r="J22" s="8">
        <f t="shared" si="1"/>
        <v>204</v>
      </c>
      <c r="K22" s="2"/>
      <c r="L22" s="2" t="s">
        <v>84</v>
      </c>
      <c r="M22" s="7">
        <f>AVERAGE(C45:C48)</f>
        <v>0</v>
      </c>
      <c r="N22" s="7">
        <f>AVERAGE(D45:D48)</f>
        <v>204</v>
      </c>
      <c r="O22" s="2"/>
      <c r="P22" s="2"/>
      <c r="Q22" s="2"/>
    </row>
    <row r="23" spans="1:17" ht="15.75" customHeight="1" x14ac:dyDescent="0.25">
      <c r="A23" s="8">
        <f t="shared" si="2"/>
        <v>11</v>
      </c>
      <c r="B23" s="9" t="s">
        <v>40</v>
      </c>
      <c r="C23" s="37">
        <v>0</v>
      </c>
      <c r="D23" s="88">
        <v>204</v>
      </c>
      <c r="E23" s="11">
        <f t="shared" si="0"/>
        <v>204</v>
      </c>
      <c r="F23" s="8">
        <f t="shared" si="3"/>
        <v>59</v>
      </c>
      <c r="G23" s="12" t="s">
        <v>41</v>
      </c>
      <c r="H23" s="37">
        <v>0</v>
      </c>
      <c r="I23" s="88">
        <v>204</v>
      </c>
      <c r="J23" s="8">
        <f t="shared" si="1"/>
        <v>204</v>
      </c>
      <c r="K23" s="2"/>
      <c r="L23" s="2" t="s">
        <v>92</v>
      </c>
      <c r="M23" s="7">
        <f>AVERAGE(C49:C52)</f>
        <v>0</v>
      </c>
      <c r="N23" s="7">
        <f>AVERAGE(D49:D52)</f>
        <v>204</v>
      </c>
      <c r="O23" s="2"/>
      <c r="P23" s="2"/>
      <c r="Q23" s="2"/>
    </row>
    <row r="24" spans="1:17" ht="15.75" customHeight="1" x14ac:dyDescent="0.25">
      <c r="A24" s="8">
        <f t="shared" si="2"/>
        <v>12</v>
      </c>
      <c r="B24" s="9" t="s">
        <v>42</v>
      </c>
      <c r="C24" s="37">
        <v>0</v>
      </c>
      <c r="D24" s="88">
        <v>204</v>
      </c>
      <c r="E24" s="11">
        <f t="shared" si="0"/>
        <v>204</v>
      </c>
      <c r="F24" s="8">
        <f t="shared" si="3"/>
        <v>60</v>
      </c>
      <c r="G24" s="12" t="s">
        <v>43</v>
      </c>
      <c r="H24" s="37">
        <v>0</v>
      </c>
      <c r="I24" s="88">
        <v>204</v>
      </c>
      <c r="J24" s="8">
        <f t="shared" si="1"/>
        <v>204</v>
      </c>
      <c r="K24" s="2"/>
      <c r="L24" s="13" t="s">
        <v>100</v>
      </c>
      <c r="M24" s="7">
        <f>AVERAGE(C53:C56)</f>
        <v>0</v>
      </c>
      <c r="N24" s="7">
        <f>AVERAGE(D53:D56)</f>
        <v>204</v>
      </c>
      <c r="O24" s="2"/>
      <c r="P24" s="2"/>
      <c r="Q24" s="2"/>
    </row>
    <row r="25" spans="1:17" ht="15.75" customHeight="1" x14ac:dyDescent="0.25">
      <c r="A25" s="8">
        <f t="shared" si="2"/>
        <v>13</v>
      </c>
      <c r="B25" s="9" t="s">
        <v>44</v>
      </c>
      <c r="C25" s="37">
        <v>0</v>
      </c>
      <c r="D25" s="88">
        <v>204</v>
      </c>
      <c r="E25" s="11">
        <f t="shared" si="0"/>
        <v>204</v>
      </c>
      <c r="F25" s="8">
        <f t="shared" si="3"/>
        <v>61</v>
      </c>
      <c r="G25" s="12" t="s">
        <v>45</v>
      </c>
      <c r="H25" s="37">
        <v>0</v>
      </c>
      <c r="I25" s="88">
        <v>204</v>
      </c>
      <c r="J25" s="8">
        <f t="shared" si="1"/>
        <v>204</v>
      </c>
      <c r="K25" s="2"/>
      <c r="L25" s="16" t="s">
        <v>108</v>
      </c>
      <c r="M25" s="7">
        <f>AVERAGE(C57:C60)</f>
        <v>0</v>
      </c>
      <c r="N25" s="7">
        <f>AVERAGE(D57:D60)</f>
        <v>204</v>
      </c>
      <c r="O25" s="2"/>
      <c r="P25" s="2"/>
      <c r="Q25" s="2"/>
    </row>
    <row r="26" spans="1:17" ht="15.75" customHeight="1" x14ac:dyDescent="0.25">
      <c r="A26" s="8">
        <f t="shared" si="2"/>
        <v>14</v>
      </c>
      <c r="B26" s="9" t="s">
        <v>46</v>
      </c>
      <c r="C26" s="37">
        <v>0</v>
      </c>
      <c r="D26" s="88">
        <v>204</v>
      </c>
      <c r="E26" s="11">
        <f t="shared" si="0"/>
        <v>204</v>
      </c>
      <c r="F26" s="8">
        <f t="shared" si="3"/>
        <v>62</v>
      </c>
      <c r="G26" s="12" t="s">
        <v>47</v>
      </c>
      <c r="H26" s="37">
        <v>0</v>
      </c>
      <c r="I26" s="88">
        <v>204</v>
      </c>
      <c r="J26" s="8">
        <f t="shared" si="1"/>
        <v>204</v>
      </c>
      <c r="K26" s="2"/>
      <c r="L26" s="16" t="s">
        <v>21</v>
      </c>
      <c r="M26" s="7">
        <f>AVERAGE(H13:H16)</f>
        <v>0</v>
      </c>
      <c r="N26" s="7">
        <f>AVERAGE(I13:I16)</f>
        <v>204</v>
      </c>
      <c r="O26" s="2"/>
      <c r="P26" s="2"/>
      <c r="Q26" s="2"/>
    </row>
    <row r="27" spans="1:17" ht="15.75" customHeight="1" x14ac:dyDescent="0.25">
      <c r="A27" s="8">
        <f t="shared" si="2"/>
        <v>15</v>
      </c>
      <c r="B27" s="9" t="s">
        <v>48</v>
      </c>
      <c r="C27" s="37">
        <v>0</v>
      </c>
      <c r="D27" s="88">
        <v>204</v>
      </c>
      <c r="E27" s="11">
        <f t="shared" si="0"/>
        <v>204</v>
      </c>
      <c r="F27" s="8">
        <f t="shared" si="3"/>
        <v>63</v>
      </c>
      <c r="G27" s="12" t="s">
        <v>49</v>
      </c>
      <c r="H27" s="37">
        <v>0</v>
      </c>
      <c r="I27" s="88">
        <v>204</v>
      </c>
      <c r="J27" s="8">
        <f t="shared" si="1"/>
        <v>204</v>
      </c>
      <c r="K27" s="2"/>
      <c r="L27" s="24" t="s">
        <v>29</v>
      </c>
      <c r="M27" s="7">
        <f>AVERAGE(H17:H20)</f>
        <v>0</v>
      </c>
      <c r="N27" s="7">
        <f>AVERAGE(I17:I20)</f>
        <v>204</v>
      </c>
      <c r="O27" s="2"/>
      <c r="P27" s="2"/>
      <c r="Q27" s="2"/>
    </row>
    <row r="28" spans="1:17" ht="15.75" customHeight="1" x14ac:dyDescent="0.25">
      <c r="A28" s="8">
        <f t="shared" si="2"/>
        <v>16</v>
      </c>
      <c r="B28" s="9" t="s">
        <v>50</v>
      </c>
      <c r="C28" s="37">
        <v>0</v>
      </c>
      <c r="D28" s="88">
        <v>204</v>
      </c>
      <c r="E28" s="11">
        <f t="shared" si="0"/>
        <v>204</v>
      </c>
      <c r="F28" s="8">
        <f t="shared" si="3"/>
        <v>64</v>
      </c>
      <c r="G28" s="12" t="s">
        <v>51</v>
      </c>
      <c r="H28" s="37">
        <v>0</v>
      </c>
      <c r="I28" s="88">
        <v>204</v>
      </c>
      <c r="J28" s="8">
        <f t="shared" si="1"/>
        <v>204</v>
      </c>
      <c r="K28" s="2"/>
      <c r="L28" s="2" t="s">
        <v>37</v>
      </c>
      <c r="M28" s="7">
        <f>AVERAGE(H21:H24)</f>
        <v>0</v>
      </c>
      <c r="N28" s="7">
        <f>AVERAGE(I21:I24)</f>
        <v>204</v>
      </c>
      <c r="O28" s="2"/>
      <c r="P28" s="2"/>
      <c r="Q28" s="2"/>
    </row>
    <row r="29" spans="1:17" ht="15.75" customHeight="1" x14ac:dyDescent="0.25">
      <c r="A29" s="8">
        <f t="shared" si="2"/>
        <v>17</v>
      </c>
      <c r="B29" s="9" t="s">
        <v>52</v>
      </c>
      <c r="C29" s="37">
        <v>0</v>
      </c>
      <c r="D29" s="88">
        <v>204</v>
      </c>
      <c r="E29" s="11">
        <f t="shared" si="0"/>
        <v>204</v>
      </c>
      <c r="F29" s="8">
        <f t="shared" si="3"/>
        <v>65</v>
      </c>
      <c r="G29" s="12" t="s">
        <v>53</v>
      </c>
      <c r="H29" s="37">
        <v>0</v>
      </c>
      <c r="I29" s="88">
        <v>204</v>
      </c>
      <c r="J29" s="8">
        <f t="shared" si="1"/>
        <v>204</v>
      </c>
      <c r="K29" s="2"/>
      <c r="L29" s="2" t="s">
        <v>45</v>
      </c>
      <c r="M29" s="7">
        <f>AVERAGE(H25:H28)</f>
        <v>0</v>
      </c>
      <c r="N29" s="7">
        <f>AVERAGE(I25:I28)</f>
        <v>204</v>
      </c>
      <c r="O29" s="2"/>
      <c r="P29" s="2"/>
      <c r="Q29" s="2"/>
    </row>
    <row r="30" spans="1:17" ht="15.75" customHeight="1" x14ac:dyDescent="0.25">
      <c r="A30" s="8">
        <f t="shared" si="2"/>
        <v>18</v>
      </c>
      <c r="B30" s="9" t="s">
        <v>54</v>
      </c>
      <c r="C30" s="37">
        <v>0</v>
      </c>
      <c r="D30" s="88">
        <v>204</v>
      </c>
      <c r="E30" s="11">
        <f t="shared" si="0"/>
        <v>204</v>
      </c>
      <c r="F30" s="8">
        <f t="shared" si="3"/>
        <v>66</v>
      </c>
      <c r="G30" s="12" t="s">
        <v>55</v>
      </c>
      <c r="H30" s="37">
        <v>0</v>
      </c>
      <c r="I30" s="88">
        <v>204</v>
      </c>
      <c r="J30" s="8">
        <f t="shared" si="1"/>
        <v>204</v>
      </c>
      <c r="K30" s="2"/>
      <c r="L30" s="2" t="s">
        <v>53</v>
      </c>
      <c r="M30" s="7">
        <f>AVERAGE(H29:H32)</f>
        <v>0</v>
      </c>
      <c r="N30" s="7">
        <f>AVERAGE(I29:I32)</f>
        <v>204</v>
      </c>
      <c r="O30" s="2"/>
      <c r="P30" s="2"/>
      <c r="Q30" s="2"/>
    </row>
    <row r="31" spans="1:17" ht="15.75" customHeight="1" x14ac:dyDescent="0.25">
      <c r="A31" s="8">
        <f t="shared" si="2"/>
        <v>19</v>
      </c>
      <c r="B31" s="9" t="s">
        <v>56</v>
      </c>
      <c r="C31" s="37">
        <v>0</v>
      </c>
      <c r="D31" s="88">
        <v>204</v>
      </c>
      <c r="E31" s="11">
        <f t="shared" si="0"/>
        <v>204</v>
      </c>
      <c r="F31" s="8">
        <f t="shared" si="3"/>
        <v>67</v>
      </c>
      <c r="G31" s="12" t="s">
        <v>57</v>
      </c>
      <c r="H31" s="37">
        <v>0</v>
      </c>
      <c r="I31" s="88">
        <v>204</v>
      </c>
      <c r="J31" s="8">
        <f t="shared" si="1"/>
        <v>204</v>
      </c>
      <c r="K31" s="2"/>
      <c r="L31" s="2" t="s">
        <v>61</v>
      </c>
      <c r="M31" s="7">
        <f>AVERAGE(H33:H36)</f>
        <v>0</v>
      </c>
      <c r="N31" s="7">
        <f>AVERAGE(I33:I36)</f>
        <v>204</v>
      </c>
      <c r="O31" s="2"/>
      <c r="P31" s="2"/>
      <c r="Q31" s="2"/>
    </row>
    <row r="32" spans="1:17" ht="15.75" customHeight="1" x14ac:dyDescent="0.25">
      <c r="A32" s="8">
        <f t="shared" si="2"/>
        <v>20</v>
      </c>
      <c r="B32" s="9" t="s">
        <v>58</v>
      </c>
      <c r="C32" s="37">
        <v>0</v>
      </c>
      <c r="D32" s="88">
        <v>204</v>
      </c>
      <c r="E32" s="11">
        <f t="shared" si="0"/>
        <v>204</v>
      </c>
      <c r="F32" s="8">
        <f t="shared" si="3"/>
        <v>68</v>
      </c>
      <c r="G32" s="12" t="s">
        <v>59</v>
      </c>
      <c r="H32" s="37">
        <v>0</v>
      </c>
      <c r="I32" s="88">
        <v>204</v>
      </c>
      <c r="J32" s="8">
        <f t="shared" si="1"/>
        <v>204</v>
      </c>
      <c r="K32" s="2"/>
      <c r="L32" s="2" t="s">
        <v>69</v>
      </c>
      <c r="M32" s="7">
        <f>AVERAGE(H37:H40)</f>
        <v>0</v>
      </c>
      <c r="N32" s="7">
        <f>AVERAGE(I37:I40)</f>
        <v>204</v>
      </c>
      <c r="O32" s="2"/>
      <c r="P32" s="2"/>
      <c r="Q32" s="2"/>
    </row>
    <row r="33" spans="1:17" ht="15.75" customHeight="1" x14ac:dyDescent="0.25">
      <c r="A33" s="8">
        <f t="shared" si="2"/>
        <v>21</v>
      </c>
      <c r="B33" s="9" t="s">
        <v>60</v>
      </c>
      <c r="C33" s="37">
        <v>0</v>
      </c>
      <c r="D33" s="88">
        <v>204</v>
      </c>
      <c r="E33" s="11">
        <f t="shared" si="0"/>
        <v>204</v>
      </c>
      <c r="F33" s="8">
        <f t="shared" si="3"/>
        <v>69</v>
      </c>
      <c r="G33" s="12" t="s">
        <v>61</v>
      </c>
      <c r="H33" s="37">
        <v>0</v>
      </c>
      <c r="I33" s="88">
        <v>204</v>
      </c>
      <c r="J33" s="8">
        <f t="shared" si="1"/>
        <v>204</v>
      </c>
      <c r="K33" s="2"/>
      <c r="L33" s="2" t="s">
        <v>77</v>
      </c>
      <c r="M33" s="7">
        <f>AVERAGE(H41:H44)</f>
        <v>0</v>
      </c>
      <c r="N33" s="7">
        <f>AVERAGE(I41:I44)</f>
        <v>204</v>
      </c>
      <c r="O33" s="2"/>
      <c r="P33" s="2"/>
      <c r="Q33" s="2"/>
    </row>
    <row r="34" spans="1:17" ht="15.75" customHeight="1" x14ac:dyDescent="0.25">
      <c r="A34" s="8">
        <f t="shared" si="2"/>
        <v>22</v>
      </c>
      <c r="B34" s="9" t="s">
        <v>62</v>
      </c>
      <c r="C34" s="37">
        <v>0</v>
      </c>
      <c r="D34" s="88">
        <v>204</v>
      </c>
      <c r="E34" s="11">
        <f t="shared" si="0"/>
        <v>204</v>
      </c>
      <c r="F34" s="8">
        <f t="shared" si="3"/>
        <v>70</v>
      </c>
      <c r="G34" s="12" t="s">
        <v>63</v>
      </c>
      <c r="H34" s="37">
        <v>0</v>
      </c>
      <c r="I34" s="88">
        <v>204</v>
      </c>
      <c r="J34" s="8">
        <f t="shared" si="1"/>
        <v>204</v>
      </c>
      <c r="K34" s="2"/>
      <c r="L34" s="2" t="s">
        <v>85</v>
      </c>
      <c r="M34" s="7">
        <f>AVERAGE(H45:H48)</f>
        <v>0</v>
      </c>
      <c r="N34" s="7">
        <f>AVERAGE(I45:I48)</f>
        <v>204</v>
      </c>
      <c r="O34" s="2"/>
      <c r="P34" s="2"/>
      <c r="Q34" s="2"/>
    </row>
    <row r="35" spans="1:17" ht="15.75" customHeight="1" x14ac:dyDescent="0.25">
      <c r="A35" s="8">
        <f t="shared" si="2"/>
        <v>23</v>
      </c>
      <c r="B35" s="9" t="s">
        <v>64</v>
      </c>
      <c r="C35" s="37">
        <v>0</v>
      </c>
      <c r="D35" s="88">
        <v>204</v>
      </c>
      <c r="E35" s="11">
        <f t="shared" si="0"/>
        <v>204</v>
      </c>
      <c r="F35" s="8">
        <f t="shared" si="3"/>
        <v>71</v>
      </c>
      <c r="G35" s="12" t="s">
        <v>65</v>
      </c>
      <c r="H35" s="37">
        <v>0</v>
      </c>
      <c r="I35" s="88">
        <v>204</v>
      </c>
      <c r="J35" s="8">
        <f t="shared" si="1"/>
        <v>204</v>
      </c>
      <c r="K35" s="2"/>
      <c r="L35" s="2" t="s">
        <v>93</v>
      </c>
      <c r="M35" s="7">
        <f>AVERAGE(H49:H52)</f>
        <v>0</v>
      </c>
      <c r="N35" s="7">
        <f>AVERAGE(I49:I52)</f>
        <v>204</v>
      </c>
      <c r="O35" s="2"/>
      <c r="P35" s="2"/>
      <c r="Q35" s="2"/>
    </row>
    <row r="36" spans="1:17" ht="15.75" customHeight="1" x14ac:dyDescent="0.25">
      <c r="A36" s="8">
        <f t="shared" si="2"/>
        <v>24</v>
      </c>
      <c r="B36" s="9" t="s">
        <v>66</v>
      </c>
      <c r="C36" s="37">
        <v>0</v>
      </c>
      <c r="D36" s="88">
        <v>204</v>
      </c>
      <c r="E36" s="11">
        <f t="shared" si="0"/>
        <v>204</v>
      </c>
      <c r="F36" s="8">
        <f t="shared" si="3"/>
        <v>72</v>
      </c>
      <c r="G36" s="12" t="s">
        <v>67</v>
      </c>
      <c r="H36" s="37">
        <v>0</v>
      </c>
      <c r="I36" s="88">
        <v>204</v>
      </c>
      <c r="J36" s="8">
        <f t="shared" si="1"/>
        <v>204</v>
      </c>
      <c r="K36" s="2"/>
      <c r="L36" s="101" t="s">
        <v>101</v>
      </c>
      <c r="M36" s="7">
        <f>AVERAGE(H53:H56)</f>
        <v>0</v>
      </c>
      <c r="N36" s="7">
        <f>AVERAGE(I53:I56)</f>
        <v>204</v>
      </c>
      <c r="O36" s="2"/>
      <c r="P36" s="2"/>
      <c r="Q36" s="2"/>
    </row>
    <row r="37" spans="1:17" ht="15.75" customHeight="1" x14ac:dyDescent="0.25">
      <c r="A37" s="8">
        <v>25</v>
      </c>
      <c r="B37" s="9" t="s">
        <v>68</v>
      </c>
      <c r="C37" s="37">
        <v>0</v>
      </c>
      <c r="D37" s="88">
        <v>204</v>
      </c>
      <c r="E37" s="11">
        <f t="shared" si="0"/>
        <v>204</v>
      </c>
      <c r="F37" s="8">
        <v>73</v>
      </c>
      <c r="G37" s="12" t="s">
        <v>69</v>
      </c>
      <c r="H37" s="37">
        <v>0</v>
      </c>
      <c r="I37" s="88">
        <v>204</v>
      </c>
      <c r="J37" s="8">
        <f t="shared" si="1"/>
        <v>204</v>
      </c>
      <c r="K37" s="2"/>
      <c r="L37" s="101" t="s">
        <v>109</v>
      </c>
      <c r="M37" s="7">
        <f>AVERAGE(H57:H60)</f>
        <v>0</v>
      </c>
      <c r="N37" s="7">
        <f>AVERAGE(I57:I60)</f>
        <v>204</v>
      </c>
      <c r="O37" s="2"/>
      <c r="P37" s="2"/>
      <c r="Q37" s="2"/>
    </row>
    <row r="38" spans="1:17" ht="15.75" customHeight="1" x14ac:dyDescent="0.25">
      <c r="A38" s="8">
        <f t="shared" ref="A38:A60" si="4">A37+1</f>
        <v>26</v>
      </c>
      <c r="B38" s="9" t="s">
        <v>70</v>
      </c>
      <c r="C38" s="37">
        <v>0</v>
      </c>
      <c r="D38" s="88">
        <v>204</v>
      </c>
      <c r="E38" s="8">
        <f t="shared" si="0"/>
        <v>204</v>
      </c>
      <c r="F38" s="8">
        <f t="shared" ref="F38:F60" si="5">F37+1</f>
        <v>74</v>
      </c>
      <c r="G38" s="12" t="s">
        <v>71</v>
      </c>
      <c r="H38" s="37">
        <v>0</v>
      </c>
      <c r="I38" s="88">
        <v>204</v>
      </c>
      <c r="J38" s="8">
        <f t="shared" si="1"/>
        <v>204</v>
      </c>
      <c r="K38" s="2"/>
      <c r="L38" s="101" t="s">
        <v>302</v>
      </c>
      <c r="M38" s="101">
        <f>AVERAGE(M14:M37)</f>
        <v>0</v>
      </c>
      <c r="N38" s="101">
        <f>AVERAGE(N14:N37)</f>
        <v>204</v>
      </c>
      <c r="O38" s="2"/>
      <c r="P38" s="2"/>
      <c r="Q38" s="2"/>
    </row>
    <row r="39" spans="1:17" ht="15.75" customHeight="1" x14ac:dyDescent="0.25">
      <c r="A39" s="8">
        <f t="shared" si="4"/>
        <v>27</v>
      </c>
      <c r="B39" s="9" t="s">
        <v>72</v>
      </c>
      <c r="C39" s="37">
        <v>0</v>
      </c>
      <c r="D39" s="88">
        <v>204</v>
      </c>
      <c r="E39" s="8">
        <f t="shared" si="0"/>
        <v>204</v>
      </c>
      <c r="F39" s="8">
        <f t="shared" si="5"/>
        <v>75</v>
      </c>
      <c r="G39" s="12" t="s">
        <v>73</v>
      </c>
      <c r="H39" s="37">
        <v>0</v>
      </c>
      <c r="I39" s="88">
        <v>204</v>
      </c>
      <c r="J39" s="8">
        <f t="shared" si="1"/>
        <v>204</v>
      </c>
      <c r="K39" s="2"/>
      <c r="L39" s="2"/>
      <c r="M39" s="2"/>
      <c r="N39" s="2"/>
      <c r="O39" s="2"/>
      <c r="P39" s="2"/>
      <c r="Q39" s="2"/>
    </row>
    <row r="40" spans="1:17" ht="15.75" customHeight="1" x14ac:dyDescent="0.25">
      <c r="A40" s="8">
        <f t="shared" si="4"/>
        <v>28</v>
      </c>
      <c r="B40" s="9" t="s">
        <v>74</v>
      </c>
      <c r="C40" s="37">
        <v>0</v>
      </c>
      <c r="D40" s="88">
        <v>204</v>
      </c>
      <c r="E40" s="8">
        <f t="shared" si="0"/>
        <v>204</v>
      </c>
      <c r="F40" s="8">
        <f t="shared" si="5"/>
        <v>76</v>
      </c>
      <c r="G40" s="12" t="s">
        <v>75</v>
      </c>
      <c r="H40" s="37">
        <v>0</v>
      </c>
      <c r="I40" s="88">
        <v>204</v>
      </c>
      <c r="J40" s="8">
        <f t="shared" si="1"/>
        <v>204</v>
      </c>
      <c r="K40" s="2"/>
      <c r="L40" s="2"/>
      <c r="M40" s="2"/>
      <c r="N40" s="2"/>
      <c r="O40" s="2"/>
      <c r="P40" s="2"/>
      <c r="Q40" s="2"/>
    </row>
    <row r="41" spans="1:17" ht="15.75" customHeight="1" x14ac:dyDescent="0.25">
      <c r="A41" s="8">
        <f t="shared" si="4"/>
        <v>29</v>
      </c>
      <c r="B41" s="9" t="s">
        <v>76</v>
      </c>
      <c r="C41" s="37">
        <v>0</v>
      </c>
      <c r="D41" s="88">
        <v>204</v>
      </c>
      <c r="E41" s="8">
        <f t="shared" si="0"/>
        <v>204</v>
      </c>
      <c r="F41" s="8">
        <f t="shared" si="5"/>
        <v>77</v>
      </c>
      <c r="G41" s="12" t="s">
        <v>77</v>
      </c>
      <c r="H41" s="37">
        <v>0</v>
      </c>
      <c r="I41" s="88">
        <v>204</v>
      </c>
      <c r="J41" s="8">
        <f t="shared" si="1"/>
        <v>204</v>
      </c>
      <c r="K41" s="2"/>
      <c r="L41" s="2"/>
      <c r="M41" s="2"/>
      <c r="N41" s="2"/>
      <c r="O41" s="2"/>
      <c r="P41" s="2"/>
      <c r="Q41" s="2"/>
    </row>
    <row r="42" spans="1:17" ht="15.75" customHeight="1" x14ac:dyDescent="0.25">
      <c r="A42" s="8">
        <f t="shared" si="4"/>
        <v>30</v>
      </c>
      <c r="B42" s="9" t="s">
        <v>78</v>
      </c>
      <c r="C42" s="37">
        <v>0</v>
      </c>
      <c r="D42" s="88">
        <v>204</v>
      </c>
      <c r="E42" s="8">
        <f t="shared" si="0"/>
        <v>204</v>
      </c>
      <c r="F42" s="8">
        <f t="shared" si="5"/>
        <v>78</v>
      </c>
      <c r="G42" s="12" t="s">
        <v>79</v>
      </c>
      <c r="H42" s="37">
        <v>0</v>
      </c>
      <c r="I42" s="88">
        <v>204</v>
      </c>
      <c r="J42" s="8">
        <f t="shared" si="1"/>
        <v>204</v>
      </c>
      <c r="K42" s="2"/>
      <c r="L42" s="2"/>
      <c r="M42" s="2"/>
      <c r="N42" s="2"/>
      <c r="O42" s="2"/>
      <c r="P42" s="2"/>
      <c r="Q42" s="2"/>
    </row>
    <row r="43" spans="1:17" ht="15.75" customHeight="1" x14ac:dyDescent="0.25">
      <c r="A43" s="8">
        <f t="shared" si="4"/>
        <v>31</v>
      </c>
      <c r="B43" s="9" t="s">
        <v>80</v>
      </c>
      <c r="C43" s="37">
        <v>0</v>
      </c>
      <c r="D43" s="88">
        <v>204</v>
      </c>
      <c r="E43" s="8">
        <f t="shared" si="0"/>
        <v>204</v>
      </c>
      <c r="F43" s="8">
        <f t="shared" si="5"/>
        <v>79</v>
      </c>
      <c r="G43" s="12" t="s">
        <v>81</v>
      </c>
      <c r="H43" s="37">
        <v>0</v>
      </c>
      <c r="I43" s="88">
        <v>204</v>
      </c>
      <c r="J43" s="8">
        <f t="shared" si="1"/>
        <v>204</v>
      </c>
      <c r="K43" s="2"/>
      <c r="L43" s="2"/>
      <c r="M43" s="2"/>
      <c r="N43" s="2"/>
      <c r="O43" s="2"/>
      <c r="P43" s="2"/>
      <c r="Q43" s="2"/>
    </row>
    <row r="44" spans="1:17" ht="15.75" customHeight="1" x14ac:dyDescent="0.25">
      <c r="A44" s="8">
        <f t="shared" si="4"/>
        <v>32</v>
      </c>
      <c r="B44" s="9" t="s">
        <v>82</v>
      </c>
      <c r="C44" s="37">
        <v>0</v>
      </c>
      <c r="D44" s="88">
        <v>204</v>
      </c>
      <c r="E44" s="8">
        <f t="shared" si="0"/>
        <v>204</v>
      </c>
      <c r="F44" s="8">
        <f t="shared" si="5"/>
        <v>80</v>
      </c>
      <c r="G44" s="12" t="s">
        <v>83</v>
      </c>
      <c r="H44" s="37">
        <v>0</v>
      </c>
      <c r="I44" s="88">
        <v>204</v>
      </c>
      <c r="J44" s="8">
        <f t="shared" si="1"/>
        <v>204</v>
      </c>
      <c r="K44" s="2"/>
      <c r="L44" s="2"/>
      <c r="M44" s="2"/>
      <c r="N44" s="2"/>
      <c r="O44" s="2"/>
      <c r="P44" s="2"/>
      <c r="Q44" s="2"/>
    </row>
    <row r="45" spans="1:17" ht="15.75" customHeight="1" x14ac:dyDescent="0.25">
      <c r="A45" s="8">
        <f t="shared" si="4"/>
        <v>33</v>
      </c>
      <c r="B45" s="9" t="s">
        <v>84</v>
      </c>
      <c r="C45" s="37">
        <v>0</v>
      </c>
      <c r="D45" s="88">
        <v>204</v>
      </c>
      <c r="E45" s="8">
        <f t="shared" si="0"/>
        <v>204</v>
      </c>
      <c r="F45" s="8">
        <f t="shared" si="5"/>
        <v>81</v>
      </c>
      <c r="G45" s="12" t="s">
        <v>85</v>
      </c>
      <c r="H45" s="37">
        <v>0</v>
      </c>
      <c r="I45" s="88">
        <v>204</v>
      </c>
      <c r="J45" s="8">
        <f t="shared" si="1"/>
        <v>204</v>
      </c>
      <c r="K45" s="2"/>
      <c r="L45" s="2"/>
      <c r="M45" s="2"/>
      <c r="N45" s="2"/>
      <c r="O45" s="2"/>
      <c r="P45" s="2"/>
      <c r="Q45" s="2"/>
    </row>
    <row r="46" spans="1:17" ht="15.75" customHeight="1" x14ac:dyDescent="0.25">
      <c r="A46" s="8">
        <f t="shared" si="4"/>
        <v>34</v>
      </c>
      <c r="B46" s="9" t="s">
        <v>86</v>
      </c>
      <c r="C46" s="37">
        <v>0</v>
      </c>
      <c r="D46" s="88">
        <v>204</v>
      </c>
      <c r="E46" s="8">
        <f t="shared" si="0"/>
        <v>204</v>
      </c>
      <c r="F46" s="8">
        <f t="shared" si="5"/>
        <v>82</v>
      </c>
      <c r="G46" s="12" t="s">
        <v>87</v>
      </c>
      <c r="H46" s="37">
        <v>0</v>
      </c>
      <c r="I46" s="88">
        <v>204</v>
      </c>
      <c r="J46" s="8">
        <f t="shared" si="1"/>
        <v>204</v>
      </c>
      <c r="K46" s="2"/>
      <c r="L46" s="2"/>
      <c r="M46" s="2"/>
      <c r="N46" s="2"/>
      <c r="O46" s="2"/>
      <c r="P46" s="2"/>
      <c r="Q46" s="2"/>
    </row>
    <row r="47" spans="1:17" ht="15.75" customHeight="1" x14ac:dyDescent="0.25">
      <c r="A47" s="8">
        <f t="shared" si="4"/>
        <v>35</v>
      </c>
      <c r="B47" s="9" t="s">
        <v>88</v>
      </c>
      <c r="C47" s="37">
        <v>0</v>
      </c>
      <c r="D47" s="88">
        <v>204</v>
      </c>
      <c r="E47" s="8">
        <f t="shared" si="0"/>
        <v>204</v>
      </c>
      <c r="F47" s="8">
        <f t="shared" si="5"/>
        <v>83</v>
      </c>
      <c r="G47" s="12" t="s">
        <v>89</v>
      </c>
      <c r="H47" s="37">
        <v>0</v>
      </c>
      <c r="I47" s="88">
        <v>204</v>
      </c>
      <c r="J47" s="8">
        <f t="shared" si="1"/>
        <v>204</v>
      </c>
      <c r="K47" s="2"/>
      <c r="L47" s="2"/>
      <c r="M47" s="2"/>
      <c r="N47" s="2"/>
      <c r="O47" s="2"/>
      <c r="P47" s="2"/>
      <c r="Q47" s="2"/>
    </row>
    <row r="48" spans="1:17" ht="15.75" customHeight="1" x14ac:dyDescent="0.25">
      <c r="A48" s="8">
        <f t="shared" si="4"/>
        <v>36</v>
      </c>
      <c r="B48" s="9" t="s">
        <v>90</v>
      </c>
      <c r="C48" s="37">
        <v>0</v>
      </c>
      <c r="D48" s="88">
        <v>204</v>
      </c>
      <c r="E48" s="8">
        <f t="shared" si="0"/>
        <v>204</v>
      </c>
      <c r="F48" s="8">
        <f t="shared" si="5"/>
        <v>84</v>
      </c>
      <c r="G48" s="12" t="s">
        <v>91</v>
      </c>
      <c r="H48" s="37">
        <v>0</v>
      </c>
      <c r="I48" s="88">
        <v>204</v>
      </c>
      <c r="J48" s="8">
        <f t="shared" si="1"/>
        <v>204</v>
      </c>
      <c r="K48" s="2"/>
      <c r="L48" s="2"/>
      <c r="M48" s="2"/>
      <c r="N48" s="2"/>
      <c r="O48" s="2"/>
      <c r="P48" s="2"/>
      <c r="Q48" s="2"/>
    </row>
    <row r="49" spans="1:17" ht="15.75" customHeight="1" x14ac:dyDescent="0.25">
      <c r="A49" s="8">
        <f t="shared" si="4"/>
        <v>37</v>
      </c>
      <c r="B49" s="9" t="s">
        <v>92</v>
      </c>
      <c r="C49" s="37">
        <v>0</v>
      </c>
      <c r="D49" s="88">
        <v>204</v>
      </c>
      <c r="E49" s="8">
        <f t="shared" si="0"/>
        <v>204</v>
      </c>
      <c r="F49" s="8">
        <f t="shared" si="5"/>
        <v>85</v>
      </c>
      <c r="G49" s="12" t="s">
        <v>93</v>
      </c>
      <c r="H49" s="37">
        <v>0</v>
      </c>
      <c r="I49" s="88">
        <v>204</v>
      </c>
      <c r="J49" s="8">
        <f t="shared" si="1"/>
        <v>204</v>
      </c>
      <c r="K49" s="2"/>
      <c r="L49" s="2"/>
      <c r="M49" s="2"/>
      <c r="N49" s="2"/>
      <c r="O49" s="2"/>
      <c r="P49" s="2"/>
      <c r="Q49" s="2"/>
    </row>
    <row r="50" spans="1:17" ht="15.75" customHeight="1" x14ac:dyDescent="0.25">
      <c r="A50" s="8">
        <f t="shared" si="4"/>
        <v>38</v>
      </c>
      <c r="B50" s="12" t="s">
        <v>94</v>
      </c>
      <c r="C50" s="37">
        <v>0</v>
      </c>
      <c r="D50" s="88">
        <v>204</v>
      </c>
      <c r="E50" s="8">
        <f t="shared" si="0"/>
        <v>204</v>
      </c>
      <c r="F50" s="8">
        <f t="shared" si="5"/>
        <v>86</v>
      </c>
      <c r="G50" s="12" t="s">
        <v>95</v>
      </c>
      <c r="H50" s="37">
        <v>0</v>
      </c>
      <c r="I50" s="88">
        <v>204</v>
      </c>
      <c r="J50" s="8">
        <f t="shared" si="1"/>
        <v>204</v>
      </c>
      <c r="K50" s="2"/>
      <c r="L50" s="2"/>
      <c r="M50" s="2"/>
      <c r="N50" s="2"/>
      <c r="O50" s="2"/>
      <c r="P50" s="2"/>
      <c r="Q50" s="2"/>
    </row>
    <row r="51" spans="1:17" ht="15.75" customHeight="1" x14ac:dyDescent="0.25">
      <c r="A51" s="8">
        <f t="shared" si="4"/>
        <v>39</v>
      </c>
      <c r="B51" s="12" t="s">
        <v>96</v>
      </c>
      <c r="C51" s="37">
        <v>0</v>
      </c>
      <c r="D51" s="88">
        <v>204</v>
      </c>
      <c r="E51" s="8">
        <f t="shared" si="0"/>
        <v>204</v>
      </c>
      <c r="F51" s="8">
        <f t="shared" si="5"/>
        <v>87</v>
      </c>
      <c r="G51" s="12" t="s">
        <v>97</v>
      </c>
      <c r="H51" s="37">
        <v>0</v>
      </c>
      <c r="I51" s="88">
        <v>204</v>
      </c>
      <c r="J51" s="8">
        <f t="shared" si="1"/>
        <v>204</v>
      </c>
      <c r="K51" s="2"/>
      <c r="L51" s="2"/>
      <c r="M51" s="2"/>
      <c r="N51" s="2"/>
      <c r="O51" s="2"/>
      <c r="P51" s="2"/>
      <c r="Q51" s="2"/>
    </row>
    <row r="52" spans="1:17" ht="15.75" customHeight="1" x14ac:dyDescent="0.25">
      <c r="A52" s="8">
        <f t="shared" si="4"/>
        <v>40</v>
      </c>
      <c r="B52" s="12" t="s">
        <v>98</v>
      </c>
      <c r="C52" s="37">
        <v>0</v>
      </c>
      <c r="D52" s="88">
        <v>204</v>
      </c>
      <c r="E52" s="8">
        <f t="shared" si="0"/>
        <v>204</v>
      </c>
      <c r="F52" s="8">
        <f t="shared" si="5"/>
        <v>88</v>
      </c>
      <c r="G52" s="12" t="s">
        <v>99</v>
      </c>
      <c r="H52" s="37">
        <v>0</v>
      </c>
      <c r="I52" s="88">
        <v>204</v>
      </c>
      <c r="J52" s="8">
        <f t="shared" si="1"/>
        <v>204</v>
      </c>
      <c r="K52" s="2"/>
      <c r="L52" s="2"/>
      <c r="M52" s="2"/>
      <c r="N52" s="2"/>
      <c r="O52" s="2"/>
      <c r="P52" s="2"/>
      <c r="Q52" s="2"/>
    </row>
    <row r="53" spans="1:17" ht="15.75" customHeight="1" x14ac:dyDescent="0.25">
      <c r="A53" s="8">
        <f t="shared" si="4"/>
        <v>41</v>
      </c>
      <c r="B53" s="12" t="s">
        <v>100</v>
      </c>
      <c r="C53" s="37">
        <v>0</v>
      </c>
      <c r="D53" s="88">
        <v>204</v>
      </c>
      <c r="E53" s="8">
        <f t="shared" si="0"/>
        <v>204</v>
      </c>
      <c r="F53" s="8">
        <f t="shared" si="5"/>
        <v>89</v>
      </c>
      <c r="G53" s="12" t="s">
        <v>101</v>
      </c>
      <c r="H53" s="37">
        <v>0</v>
      </c>
      <c r="I53" s="88">
        <v>204</v>
      </c>
      <c r="J53" s="8">
        <f t="shared" si="1"/>
        <v>204</v>
      </c>
      <c r="K53" s="2"/>
      <c r="L53" s="13"/>
      <c r="M53" s="13"/>
      <c r="N53" s="13"/>
      <c r="O53" s="2"/>
      <c r="P53" s="2"/>
      <c r="Q53" s="2"/>
    </row>
    <row r="54" spans="1:17" ht="15.75" customHeight="1" x14ac:dyDescent="0.25">
      <c r="A54" s="8">
        <f t="shared" si="4"/>
        <v>42</v>
      </c>
      <c r="B54" s="12" t="s">
        <v>102</v>
      </c>
      <c r="C54" s="37">
        <v>0</v>
      </c>
      <c r="D54" s="88">
        <v>204</v>
      </c>
      <c r="E54" s="8">
        <f t="shared" si="0"/>
        <v>204</v>
      </c>
      <c r="F54" s="8">
        <f t="shared" si="5"/>
        <v>90</v>
      </c>
      <c r="G54" s="12" t="s">
        <v>103</v>
      </c>
      <c r="H54" s="37">
        <v>0</v>
      </c>
      <c r="I54" s="88">
        <v>204</v>
      </c>
      <c r="J54" s="8">
        <f t="shared" si="1"/>
        <v>204</v>
      </c>
      <c r="K54" s="2"/>
      <c r="L54" s="13"/>
      <c r="M54" s="13"/>
      <c r="N54" s="13"/>
      <c r="O54" s="2"/>
      <c r="P54" s="2"/>
      <c r="Q54" s="2"/>
    </row>
    <row r="55" spans="1:17" ht="15.75" customHeight="1" x14ac:dyDescent="0.25">
      <c r="A55" s="8">
        <f t="shared" si="4"/>
        <v>43</v>
      </c>
      <c r="B55" s="12" t="s">
        <v>104</v>
      </c>
      <c r="C55" s="37">
        <v>0</v>
      </c>
      <c r="D55" s="88">
        <v>204</v>
      </c>
      <c r="E55" s="8">
        <f t="shared" si="0"/>
        <v>204</v>
      </c>
      <c r="F55" s="8">
        <f t="shared" si="5"/>
        <v>91</v>
      </c>
      <c r="G55" s="12" t="s">
        <v>105</v>
      </c>
      <c r="H55" s="37">
        <v>0</v>
      </c>
      <c r="I55" s="88">
        <v>204</v>
      </c>
      <c r="J55" s="8">
        <f t="shared" si="1"/>
        <v>204</v>
      </c>
      <c r="K55" s="2"/>
      <c r="L55" s="13"/>
      <c r="M55" s="13"/>
      <c r="N55" s="13"/>
      <c r="O55" s="2"/>
      <c r="P55" s="2"/>
      <c r="Q55" s="2"/>
    </row>
    <row r="56" spans="1:17" ht="15.75" customHeight="1" x14ac:dyDescent="0.25">
      <c r="A56" s="8">
        <f t="shared" si="4"/>
        <v>44</v>
      </c>
      <c r="B56" s="12" t="s">
        <v>106</v>
      </c>
      <c r="C56" s="37">
        <v>0</v>
      </c>
      <c r="D56" s="88">
        <v>204</v>
      </c>
      <c r="E56" s="8">
        <f t="shared" si="0"/>
        <v>204</v>
      </c>
      <c r="F56" s="8">
        <f t="shared" si="5"/>
        <v>92</v>
      </c>
      <c r="G56" s="12" t="s">
        <v>107</v>
      </c>
      <c r="H56" s="37">
        <v>0</v>
      </c>
      <c r="I56" s="88">
        <v>204</v>
      </c>
      <c r="J56" s="8">
        <f t="shared" si="1"/>
        <v>204</v>
      </c>
      <c r="K56" s="2"/>
      <c r="L56" s="13"/>
      <c r="M56" s="13"/>
      <c r="N56" s="13"/>
      <c r="O56" s="2"/>
      <c r="P56" s="2"/>
      <c r="Q56" s="2"/>
    </row>
    <row r="57" spans="1:17" ht="15.75" customHeight="1" x14ac:dyDescent="0.25">
      <c r="A57" s="8">
        <f t="shared" si="4"/>
        <v>45</v>
      </c>
      <c r="B57" s="12" t="s">
        <v>108</v>
      </c>
      <c r="C57" s="37">
        <v>0</v>
      </c>
      <c r="D57" s="88">
        <v>204</v>
      </c>
      <c r="E57" s="8">
        <f t="shared" si="0"/>
        <v>204</v>
      </c>
      <c r="F57" s="8">
        <f t="shared" si="5"/>
        <v>93</v>
      </c>
      <c r="G57" s="12" t="s">
        <v>109</v>
      </c>
      <c r="H57" s="37">
        <v>0</v>
      </c>
      <c r="I57" s="88">
        <v>204</v>
      </c>
      <c r="J57" s="8">
        <f t="shared" si="1"/>
        <v>204</v>
      </c>
      <c r="K57" s="2"/>
      <c r="L57" s="14"/>
      <c r="M57" s="13"/>
      <c r="N57" s="15"/>
      <c r="O57" s="2"/>
      <c r="P57" s="2"/>
      <c r="Q57" s="2"/>
    </row>
    <row r="58" spans="1:17" ht="15.75" customHeight="1" x14ac:dyDescent="0.25">
      <c r="A58" s="8">
        <f t="shared" si="4"/>
        <v>46</v>
      </c>
      <c r="B58" s="12" t="s">
        <v>110</v>
      </c>
      <c r="C58" s="37">
        <v>0</v>
      </c>
      <c r="D58" s="88">
        <v>204</v>
      </c>
      <c r="E58" s="8">
        <f t="shared" si="0"/>
        <v>204</v>
      </c>
      <c r="F58" s="8">
        <f t="shared" si="5"/>
        <v>94</v>
      </c>
      <c r="G58" s="12" t="s">
        <v>111</v>
      </c>
      <c r="H58" s="37">
        <v>0</v>
      </c>
      <c r="I58" s="88">
        <v>204</v>
      </c>
      <c r="J58" s="8">
        <f t="shared" si="1"/>
        <v>204</v>
      </c>
      <c r="K58" s="2"/>
      <c r="L58" s="16"/>
      <c r="M58" s="13"/>
      <c r="N58" s="15"/>
      <c r="O58" s="2"/>
      <c r="P58" s="2"/>
      <c r="Q58" s="2"/>
    </row>
    <row r="59" spans="1:17" ht="15.75" customHeight="1" x14ac:dyDescent="0.25">
      <c r="A59" s="17">
        <f t="shared" si="4"/>
        <v>47</v>
      </c>
      <c r="B59" s="18" t="s">
        <v>112</v>
      </c>
      <c r="C59" s="37">
        <v>0</v>
      </c>
      <c r="D59" s="88">
        <v>204</v>
      </c>
      <c r="E59" s="17">
        <f t="shared" si="0"/>
        <v>204</v>
      </c>
      <c r="F59" s="17">
        <f t="shared" si="5"/>
        <v>95</v>
      </c>
      <c r="G59" s="18" t="s">
        <v>113</v>
      </c>
      <c r="H59" s="37">
        <v>0</v>
      </c>
      <c r="I59" s="88">
        <v>204</v>
      </c>
      <c r="J59" s="17">
        <f t="shared" si="1"/>
        <v>204</v>
      </c>
      <c r="K59" s="2"/>
      <c r="L59" s="16"/>
      <c r="M59" s="19"/>
      <c r="N59" s="15"/>
      <c r="O59" s="2"/>
      <c r="P59" s="2"/>
      <c r="Q59" s="2"/>
    </row>
    <row r="60" spans="1:17" ht="15.75" customHeight="1" x14ac:dyDescent="0.25">
      <c r="A60" s="17">
        <f t="shared" si="4"/>
        <v>48</v>
      </c>
      <c r="B60" s="18" t="s">
        <v>114</v>
      </c>
      <c r="C60" s="37">
        <v>0</v>
      </c>
      <c r="D60" s="88">
        <v>204</v>
      </c>
      <c r="E60" s="17">
        <f t="shared" si="0"/>
        <v>204</v>
      </c>
      <c r="F60" s="17">
        <f t="shared" si="5"/>
        <v>96</v>
      </c>
      <c r="G60" s="18" t="s">
        <v>115</v>
      </c>
      <c r="H60" s="37">
        <v>0</v>
      </c>
      <c r="I60" s="88">
        <v>204</v>
      </c>
      <c r="J60" s="17">
        <f t="shared" si="1"/>
        <v>204</v>
      </c>
      <c r="K60" s="2"/>
      <c r="L60" s="16"/>
      <c r="M60" s="19"/>
      <c r="N60" s="2"/>
      <c r="O60" s="2"/>
      <c r="P60" s="2"/>
      <c r="Q60" s="2"/>
    </row>
    <row r="61" spans="1:17" ht="19.5" customHeight="1" x14ac:dyDescent="0.3">
      <c r="A61" s="121" t="s">
        <v>116</v>
      </c>
      <c r="B61" s="122"/>
      <c r="C61" s="122"/>
      <c r="D61" s="123"/>
      <c r="E61" s="124" t="s">
        <v>117</v>
      </c>
      <c r="F61" s="125"/>
      <c r="G61" s="125"/>
      <c r="H61" s="125"/>
      <c r="I61" s="125"/>
      <c r="J61" s="126"/>
      <c r="K61" s="2"/>
      <c r="L61" s="14"/>
      <c r="M61" s="2"/>
      <c r="N61" s="2"/>
      <c r="O61" s="42"/>
      <c r="P61" s="2"/>
      <c r="Q61" s="2"/>
    </row>
    <row r="62" spans="1:17" ht="89.25" customHeight="1" x14ac:dyDescent="0.25">
      <c r="A62" s="163" t="s">
        <v>276</v>
      </c>
      <c r="B62" s="164"/>
      <c r="C62" s="164"/>
      <c r="D62" s="164"/>
      <c r="E62" s="164"/>
      <c r="F62" s="164"/>
      <c r="G62" s="165"/>
      <c r="H62" s="20" t="s">
        <v>118</v>
      </c>
      <c r="I62" s="20" t="s">
        <v>119</v>
      </c>
      <c r="J62" s="20" t="s">
        <v>120</v>
      </c>
      <c r="K62" s="2"/>
      <c r="L62" s="16"/>
      <c r="M62" s="7"/>
      <c r="N62" s="7"/>
      <c r="O62" s="7"/>
      <c r="P62" s="7"/>
      <c r="Q62" s="7"/>
    </row>
    <row r="63" spans="1:17" ht="24.75" customHeight="1" x14ac:dyDescent="0.25">
      <c r="A63" s="148" t="s">
        <v>275</v>
      </c>
      <c r="B63" s="149"/>
      <c r="C63" s="149"/>
      <c r="D63" s="149"/>
      <c r="E63" s="136" t="s">
        <v>272</v>
      </c>
      <c r="F63" s="137"/>
      <c r="G63" s="138"/>
      <c r="H63" s="21">
        <v>0</v>
      </c>
      <c r="I63" s="21">
        <v>0</v>
      </c>
      <c r="J63" s="21">
        <f>H63+I63</f>
        <v>0</v>
      </c>
      <c r="K63" s="2"/>
      <c r="L63" s="22">
        <v>0</v>
      </c>
      <c r="M63" s="32">
        <f>L63/1000</f>
        <v>0</v>
      </c>
      <c r="N63" s="4"/>
      <c r="O63" s="7"/>
      <c r="P63" s="7"/>
      <c r="Q63" s="7"/>
    </row>
    <row r="64" spans="1:17" ht="34.5" customHeight="1" x14ac:dyDescent="0.25">
      <c r="A64" s="150"/>
      <c r="B64" s="151"/>
      <c r="C64" s="151"/>
      <c r="D64" s="151"/>
      <c r="E64" s="139" t="s">
        <v>273</v>
      </c>
      <c r="F64" s="140"/>
      <c r="G64" s="141"/>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2" t="s">
        <v>274</v>
      </c>
      <c r="B66" s="143"/>
      <c r="C66" s="143"/>
      <c r="D66" s="143"/>
      <c r="E66" s="143"/>
      <c r="F66" s="143"/>
      <c r="G66" s="143"/>
      <c r="H66" s="143"/>
      <c r="I66" s="143"/>
      <c r="J66" s="144"/>
      <c r="K66" s="2" t="s">
        <v>124</v>
      </c>
      <c r="L66" s="24"/>
      <c r="M66" s="27">
        <v>8.2000000000000003E-2</v>
      </c>
      <c r="N66" s="28">
        <v>7.1999999999999995E-2</v>
      </c>
      <c r="O66" s="29">
        <f>M66+N66</f>
        <v>0.154</v>
      </c>
      <c r="P66" s="29" t="e">
        <f>O66/J63*100</f>
        <v>#DIV/0!</v>
      </c>
      <c r="Q66" s="7"/>
    </row>
    <row r="67" spans="1:17" ht="25.5" customHeight="1" x14ac:dyDescent="0.25">
      <c r="A67" s="30"/>
      <c r="B67" s="31"/>
      <c r="C67" s="31"/>
      <c r="D67" s="31"/>
      <c r="E67" s="31"/>
      <c r="F67" s="31"/>
      <c r="G67" s="31"/>
      <c r="H67" s="145" t="s">
        <v>125</v>
      </c>
      <c r="I67" s="146"/>
      <c r="J67" s="147"/>
      <c r="K67" s="2"/>
      <c r="L67" s="4"/>
      <c r="M67" s="29">
        <f>H63+H64-M66-0.018</f>
        <v>-0.1</v>
      </c>
      <c r="N67" s="29">
        <f>I63+I64-N66-0.018</f>
        <v>-0.09</v>
      </c>
      <c r="O67" s="7"/>
      <c r="P67" s="7"/>
      <c r="Q67" s="7"/>
    </row>
    <row r="68" spans="1:17" ht="25.5" customHeight="1" x14ac:dyDescent="0.25">
      <c r="A68" s="39"/>
      <c r="B68" s="39"/>
      <c r="C68" s="39"/>
      <c r="D68" s="39"/>
      <c r="E68" s="39"/>
      <c r="F68" s="39"/>
      <c r="G68" s="39"/>
      <c r="H68" s="40"/>
      <c r="I68" s="41"/>
      <c r="J68" s="41"/>
      <c r="K68" s="2"/>
      <c r="L68" s="23" t="s">
        <v>130</v>
      </c>
      <c r="M68" s="29">
        <f>19.917*225/1000</f>
        <v>4.4813250000000009</v>
      </c>
      <c r="N68" s="29">
        <f>24*220/1000</f>
        <v>5.28</v>
      </c>
      <c r="O68" s="7"/>
      <c r="P68" s="7"/>
      <c r="Q68" s="7"/>
    </row>
    <row r="69" spans="1:17" ht="33.75" customHeight="1" x14ac:dyDescent="0.25">
      <c r="A69" s="2"/>
      <c r="B69" s="2"/>
      <c r="C69" s="2"/>
      <c r="D69" s="2"/>
      <c r="E69" s="2"/>
      <c r="F69" s="2"/>
      <c r="G69" s="2"/>
      <c r="H69" s="2"/>
      <c r="I69" s="2"/>
      <c r="J69" s="2"/>
      <c r="K69" s="2"/>
      <c r="L69" s="4"/>
      <c r="M69" s="32">
        <f>(M67+M68)/24</f>
        <v>0.18255520833333339</v>
      </c>
      <c r="N69" s="32">
        <f>(N67+N68)/24</f>
        <v>0.21625000000000003</v>
      </c>
      <c r="O69" s="23"/>
      <c r="P69" s="32">
        <f>M69+N69</f>
        <v>0.39880520833333344</v>
      </c>
      <c r="Q69" s="7"/>
    </row>
    <row r="70" spans="1:17" ht="15.75" customHeight="1" x14ac:dyDescent="0.25">
      <c r="A70" s="2"/>
      <c r="B70" s="2"/>
      <c r="C70" s="2"/>
      <c r="D70" s="2"/>
      <c r="E70" s="2"/>
      <c r="F70" s="2"/>
      <c r="G70" s="2"/>
      <c r="H70" s="2"/>
      <c r="I70" s="2"/>
      <c r="J70" s="2"/>
      <c r="K70" s="2"/>
      <c r="L70" s="7"/>
      <c r="M70" s="29">
        <f>M69*1000</f>
        <v>182.55520833333338</v>
      </c>
      <c r="N70" s="29">
        <f>N69*1000</f>
        <v>216.25000000000003</v>
      </c>
      <c r="O70" s="23"/>
      <c r="P70" s="29">
        <f>M70+N70</f>
        <v>398.80520833333344</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91"/>
      <c r="F72" s="2"/>
      <c r="G72" s="2"/>
      <c r="H72" s="2"/>
      <c r="I72" s="2"/>
      <c r="J72" s="91"/>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4" workbookViewId="0">
      <selection activeCell="L11" sqref="L11:N38"/>
    </sheetView>
  </sheetViews>
  <sheetFormatPr defaultColWidth="14.42578125" defaultRowHeight="15" x14ac:dyDescent="0.25"/>
  <cols>
    <col min="1" max="1" width="10.5703125" style="94" customWidth="1"/>
    <col min="2" max="2" width="18.5703125" style="94" customWidth="1"/>
    <col min="3" max="4" width="12.7109375" style="94" customWidth="1"/>
    <col min="5" max="5" width="14.7109375" style="94" customWidth="1"/>
    <col min="6" max="6" width="12.42578125" style="94" customWidth="1"/>
    <col min="7" max="7" width="15.140625" style="94" customWidth="1"/>
    <col min="8" max="9" width="12.7109375" style="94" customWidth="1"/>
    <col min="10" max="10" width="15" style="94" customWidth="1"/>
    <col min="11" max="11" width="9.140625" style="94" customWidth="1"/>
    <col min="12" max="12" width="13" style="94" customWidth="1"/>
    <col min="13" max="13" width="12.7109375" style="94" customWidth="1"/>
    <col min="14" max="14" width="14.28515625" style="94" customWidth="1"/>
    <col min="15" max="15" width="7.85546875" style="94" customWidth="1"/>
    <col min="16" max="17" width="9.140625" style="94" customWidth="1"/>
    <col min="18" max="16384" width="14.42578125" style="94"/>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277</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288</v>
      </c>
      <c r="D9" s="116"/>
      <c r="E9" s="116"/>
      <c r="F9" s="116"/>
      <c r="G9" s="116"/>
      <c r="H9" s="116"/>
      <c r="I9" s="116"/>
      <c r="J9" s="117"/>
      <c r="K9" s="6"/>
      <c r="L9" s="6"/>
      <c r="M9" s="6"/>
      <c r="N9" s="6"/>
      <c r="O9" s="6"/>
      <c r="P9" s="6"/>
      <c r="Q9" s="6"/>
    </row>
    <row r="10" spans="1:17" x14ac:dyDescent="0.25">
      <c r="A10" s="111" t="s">
        <v>14</v>
      </c>
      <c r="B10" s="104"/>
      <c r="C10" s="115" t="s">
        <v>278</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88">
        <v>206</v>
      </c>
      <c r="E13" s="11">
        <f t="shared" ref="E13:E60" si="0">SUM(C13,D13)</f>
        <v>206</v>
      </c>
      <c r="F13" s="8">
        <v>49</v>
      </c>
      <c r="G13" s="12" t="s">
        <v>21</v>
      </c>
      <c r="H13" s="37">
        <v>0</v>
      </c>
      <c r="I13" s="88">
        <v>206</v>
      </c>
      <c r="J13" s="8">
        <f t="shared" ref="J13:J60" si="1">SUM(H13,I13)</f>
        <v>206</v>
      </c>
      <c r="K13" s="2"/>
      <c r="L13" s="2"/>
      <c r="M13" s="7"/>
      <c r="N13" s="7"/>
      <c r="O13" s="2"/>
      <c r="P13" s="2"/>
      <c r="Q13" s="2"/>
    </row>
    <row r="14" spans="1:17" x14ac:dyDescent="0.25">
      <c r="A14" s="8">
        <f t="shared" ref="A14:A36" si="2">A13+1</f>
        <v>2</v>
      </c>
      <c r="B14" s="9" t="s">
        <v>22</v>
      </c>
      <c r="C14" s="37">
        <v>0</v>
      </c>
      <c r="D14" s="88">
        <v>206</v>
      </c>
      <c r="E14" s="11">
        <f t="shared" si="0"/>
        <v>206</v>
      </c>
      <c r="F14" s="8">
        <f t="shared" ref="F14:F36" si="3">F13+1</f>
        <v>50</v>
      </c>
      <c r="G14" s="12" t="s">
        <v>23</v>
      </c>
      <c r="H14" s="37">
        <v>0</v>
      </c>
      <c r="I14" s="88">
        <v>206</v>
      </c>
      <c r="J14" s="8">
        <f t="shared" si="1"/>
        <v>206</v>
      </c>
      <c r="K14" s="2"/>
      <c r="L14" s="2" t="s">
        <v>20</v>
      </c>
      <c r="M14" s="7">
        <f>AVERAGE(C13:C16)</f>
        <v>0</v>
      </c>
      <c r="N14" s="7">
        <f>AVERAGE(D13:D16)</f>
        <v>206</v>
      </c>
      <c r="O14" s="2"/>
      <c r="P14" s="2"/>
      <c r="Q14" s="2"/>
    </row>
    <row r="15" spans="1:17" x14ac:dyDescent="0.25">
      <c r="A15" s="8">
        <f t="shared" si="2"/>
        <v>3</v>
      </c>
      <c r="B15" s="9" t="s">
        <v>24</v>
      </c>
      <c r="C15" s="37">
        <v>0</v>
      </c>
      <c r="D15" s="88">
        <v>206</v>
      </c>
      <c r="E15" s="11">
        <f t="shared" si="0"/>
        <v>206</v>
      </c>
      <c r="F15" s="8">
        <f t="shared" si="3"/>
        <v>51</v>
      </c>
      <c r="G15" s="12" t="s">
        <v>25</v>
      </c>
      <c r="H15" s="37">
        <v>0</v>
      </c>
      <c r="I15" s="88">
        <v>206</v>
      </c>
      <c r="J15" s="8">
        <f t="shared" si="1"/>
        <v>206</v>
      </c>
      <c r="K15" s="2"/>
      <c r="L15" s="2" t="s">
        <v>28</v>
      </c>
      <c r="M15" s="7">
        <f>AVERAGE(C17:C20)</f>
        <v>0</v>
      </c>
      <c r="N15" s="7">
        <f>AVERAGE(D17:D20)</f>
        <v>206</v>
      </c>
      <c r="O15" s="2"/>
      <c r="P15" s="2"/>
      <c r="Q15" s="2"/>
    </row>
    <row r="16" spans="1:17" x14ac:dyDescent="0.25">
      <c r="A16" s="8">
        <f t="shared" si="2"/>
        <v>4</v>
      </c>
      <c r="B16" s="9" t="s">
        <v>26</v>
      </c>
      <c r="C16" s="37">
        <v>0</v>
      </c>
      <c r="D16" s="88">
        <v>206</v>
      </c>
      <c r="E16" s="11">
        <f t="shared" si="0"/>
        <v>206</v>
      </c>
      <c r="F16" s="8">
        <f t="shared" si="3"/>
        <v>52</v>
      </c>
      <c r="G16" s="12" t="s">
        <v>27</v>
      </c>
      <c r="H16" s="37">
        <v>0</v>
      </c>
      <c r="I16" s="88">
        <v>206</v>
      </c>
      <c r="J16" s="8">
        <f t="shared" si="1"/>
        <v>206</v>
      </c>
      <c r="K16" s="2"/>
      <c r="L16" s="2" t="s">
        <v>36</v>
      </c>
      <c r="M16" s="7">
        <f>AVERAGE(C21:C24)</f>
        <v>0</v>
      </c>
      <c r="N16" s="7">
        <f>AVERAGE(D21:D24)</f>
        <v>206</v>
      </c>
      <c r="O16" s="2"/>
      <c r="P16" s="2"/>
      <c r="Q16" s="2"/>
    </row>
    <row r="17" spans="1:17" x14ac:dyDescent="0.25">
      <c r="A17" s="8">
        <f t="shared" si="2"/>
        <v>5</v>
      </c>
      <c r="B17" s="9" t="s">
        <v>28</v>
      </c>
      <c r="C17" s="37">
        <v>0</v>
      </c>
      <c r="D17" s="88">
        <v>206</v>
      </c>
      <c r="E17" s="11">
        <f t="shared" si="0"/>
        <v>206</v>
      </c>
      <c r="F17" s="8">
        <f t="shared" si="3"/>
        <v>53</v>
      </c>
      <c r="G17" s="12" t="s">
        <v>29</v>
      </c>
      <c r="H17" s="37">
        <v>0</v>
      </c>
      <c r="I17" s="88">
        <v>206</v>
      </c>
      <c r="J17" s="8">
        <f t="shared" si="1"/>
        <v>206</v>
      </c>
      <c r="K17" s="2"/>
      <c r="L17" s="2" t="s">
        <v>44</v>
      </c>
      <c r="M17" s="7">
        <f>AVERAGE(C25:C28)</f>
        <v>0</v>
      </c>
      <c r="N17" s="7">
        <f>AVERAGE(D25:D28)</f>
        <v>206</v>
      </c>
      <c r="O17" s="2"/>
      <c r="P17" s="2"/>
      <c r="Q17" s="2"/>
    </row>
    <row r="18" spans="1:17" x14ac:dyDescent="0.25">
      <c r="A18" s="8">
        <f t="shared" si="2"/>
        <v>6</v>
      </c>
      <c r="B18" s="9" t="s">
        <v>30</v>
      </c>
      <c r="C18" s="37">
        <v>0</v>
      </c>
      <c r="D18" s="88">
        <v>206</v>
      </c>
      <c r="E18" s="11">
        <f t="shared" si="0"/>
        <v>206</v>
      </c>
      <c r="F18" s="8">
        <f t="shared" si="3"/>
        <v>54</v>
      </c>
      <c r="G18" s="12" t="s">
        <v>31</v>
      </c>
      <c r="H18" s="37">
        <v>0</v>
      </c>
      <c r="I18" s="88">
        <v>206</v>
      </c>
      <c r="J18" s="8">
        <f t="shared" si="1"/>
        <v>206</v>
      </c>
      <c r="K18" s="2"/>
      <c r="L18" s="2" t="s">
        <v>52</v>
      </c>
      <c r="M18" s="7">
        <f>AVERAGE(C29:C32)</f>
        <v>0</v>
      </c>
      <c r="N18" s="7">
        <f>AVERAGE(D29:D32)</f>
        <v>206</v>
      </c>
      <c r="O18" s="2"/>
      <c r="P18" s="2"/>
      <c r="Q18" s="2"/>
    </row>
    <row r="19" spans="1:17" x14ac:dyDescent="0.25">
      <c r="A19" s="8">
        <f t="shared" si="2"/>
        <v>7</v>
      </c>
      <c r="B19" s="9" t="s">
        <v>32</v>
      </c>
      <c r="C19" s="37">
        <v>0</v>
      </c>
      <c r="D19" s="88">
        <v>206</v>
      </c>
      <c r="E19" s="11">
        <f t="shared" si="0"/>
        <v>206</v>
      </c>
      <c r="F19" s="8">
        <f t="shared" si="3"/>
        <v>55</v>
      </c>
      <c r="G19" s="12" t="s">
        <v>33</v>
      </c>
      <c r="H19" s="37">
        <v>0</v>
      </c>
      <c r="I19" s="88">
        <v>206</v>
      </c>
      <c r="J19" s="8">
        <f t="shared" si="1"/>
        <v>206</v>
      </c>
      <c r="K19" s="2"/>
      <c r="L19" s="2" t="s">
        <v>60</v>
      </c>
      <c r="M19" s="7">
        <f>AVERAGE(C33:C36)</f>
        <v>0</v>
      </c>
      <c r="N19" s="7">
        <f>AVERAGE(D33:D36)</f>
        <v>206</v>
      </c>
      <c r="O19" s="2"/>
      <c r="P19" s="2"/>
      <c r="Q19" s="2"/>
    </row>
    <row r="20" spans="1:17" x14ac:dyDescent="0.25">
      <c r="A20" s="8">
        <f t="shared" si="2"/>
        <v>8</v>
      </c>
      <c r="B20" s="9" t="s">
        <v>34</v>
      </c>
      <c r="C20" s="37">
        <v>0</v>
      </c>
      <c r="D20" s="88">
        <v>206</v>
      </c>
      <c r="E20" s="11">
        <f t="shared" si="0"/>
        <v>206</v>
      </c>
      <c r="F20" s="8">
        <f t="shared" si="3"/>
        <v>56</v>
      </c>
      <c r="G20" s="12" t="s">
        <v>35</v>
      </c>
      <c r="H20" s="37">
        <v>0</v>
      </c>
      <c r="I20" s="88">
        <v>206</v>
      </c>
      <c r="J20" s="8">
        <f t="shared" si="1"/>
        <v>206</v>
      </c>
      <c r="K20" s="2"/>
      <c r="L20" s="2" t="s">
        <v>68</v>
      </c>
      <c r="M20" s="7">
        <f>AVERAGE(C37:C40)</f>
        <v>0</v>
      </c>
      <c r="N20" s="7">
        <f>AVERAGE(D37:D40)</f>
        <v>206</v>
      </c>
      <c r="O20" s="2"/>
      <c r="P20" s="2"/>
      <c r="Q20" s="2"/>
    </row>
    <row r="21" spans="1:17" ht="15.75" customHeight="1" x14ac:dyDescent="0.25">
      <c r="A21" s="8">
        <f t="shared" si="2"/>
        <v>9</v>
      </c>
      <c r="B21" s="9" t="s">
        <v>36</v>
      </c>
      <c r="C21" s="37">
        <v>0</v>
      </c>
      <c r="D21" s="88">
        <v>206</v>
      </c>
      <c r="E21" s="11">
        <f t="shared" si="0"/>
        <v>206</v>
      </c>
      <c r="F21" s="8">
        <f t="shared" si="3"/>
        <v>57</v>
      </c>
      <c r="G21" s="12" t="s">
        <v>37</v>
      </c>
      <c r="H21" s="37">
        <v>0</v>
      </c>
      <c r="I21" s="88">
        <v>206</v>
      </c>
      <c r="J21" s="8">
        <f t="shared" si="1"/>
        <v>206</v>
      </c>
      <c r="K21" s="2"/>
      <c r="L21" s="2" t="s">
        <v>76</v>
      </c>
      <c r="M21" s="7">
        <f>AVERAGE(C41:C44)</f>
        <v>0</v>
      </c>
      <c r="N21" s="7">
        <f>AVERAGE(D41:D44)</f>
        <v>206</v>
      </c>
      <c r="O21" s="2"/>
      <c r="P21" s="2"/>
      <c r="Q21" s="2"/>
    </row>
    <row r="22" spans="1:17" ht="15.75" customHeight="1" x14ac:dyDescent="0.25">
      <c r="A22" s="8">
        <f t="shared" si="2"/>
        <v>10</v>
      </c>
      <c r="B22" s="9" t="s">
        <v>38</v>
      </c>
      <c r="C22" s="37">
        <v>0</v>
      </c>
      <c r="D22" s="88">
        <v>206</v>
      </c>
      <c r="E22" s="11">
        <f t="shared" si="0"/>
        <v>206</v>
      </c>
      <c r="F22" s="8">
        <f t="shared" si="3"/>
        <v>58</v>
      </c>
      <c r="G22" s="12" t="s">
        <v>39</v>
      </c>
      <c r="H22" s="37">
        <v>0</v>
      </c>
      <c r="I22" s="88">
        <v>206</v>
      </c>
      <c r="J22" s="8">
        <f t="shared" si="1"/>
        <v>206</v>
      </c>
      <c r="K22" s="2"/>
      <c r="L22" s="2" t="s">
        <v>84</v>
      </c>
      <c r="M22" s="7">
        <f>AVERAGE(C45:C48)</f>
        <v>0</v>
      </c>
      <c r="N22" s="7">
        <f>AVERAGE(D45:D48)</f>
        <v>206</v>
      </c>
      <c r="O22" s="2"/>
      <c r="P22" s="2"/>
      <c r="Q22" s="2"/>
    </row>
    <row r="23" spans="1:17" ht="15.75" customHeight="1" x14ac:dyDescent="0.25">
      <c r="A23" s="8">
        <f t="shared" si="2"/>
        <v>11</v>
      </c>
      <c r="B23" s="9" t="s">
        <v>40</v>
      </c>
      <c r="C23" s="37">
        <v>0</v>
      </c>
      <c r="D23" s="88">
        <v>206</v>
      </c>
      <c r="E23" s="11">
        <f t="shared" si="0"/>
        <v>206</v>
      </c>
      <c r="F23" s="8">
        <f t="shared" si="3"/>
        <v>59</v>
      </c>
      <c r="G23" s="12" t="s">
        <v>41</v>
      </c>
      <c r="H23" s="37">
        <v>0</v>
      </c>
      <c r="I23" s="88">
        <v>206</v>
      </c>
      <c r="J23" s="8">
        <f t="shared" si="1"/>
        <v>206</v>
      </c>
      <c r="K23" s="2"/>
      <c r="L23" s="2" t="s">
        <v>92</v>
      </c>
      <c r="M23" s="7">
        <f>AVERAGE(C49:C52)</f>
        <v>0</v>
      </c>
      <c r="N23" s="7">
        <f>AVERAGE(D49:D52)</f>
        <v>206</v>
      </c>
      <c r="O23" s="2"/>
      <c r="P23" s="2"/>
      <c r="Q23" s="2"/>
    </row>
    <row r="24" spans="1:17" ht="15.75" customHeight="1" x14ac:dyDescent="0.25">
      <c r="A24" s="8">
        <f t="shared" si="2"/>
        <v>12</v>
      </c>
      <c r="B24" s="9" t="s">
        <v>42</v>
      </c>
      <c r="C24" s="37">
        <v>0</v>
      </c>
      <c r="D24" s="88">
        <v>206</v>
      </c>
      <c r="E24" s="11">
        <f t="shared" si="0"/>
        <v>206</v>
      </c>
      <c r="F24" s="8">
        <f t="shared" si="3"/>
        <v>60</v>
      </c>
      <c r="G24" s="12" t="s">
        <v>43</v>
      </c>
      <c r="H24" s="37">
        <v>0</v>
      </c>
      <c r="I24" s="88">
        <v>206</v>
      </c>
      <c r="J24" s="8">
        <f t="shared" si="1"/>
        <v>206</v>
      </c>
      <c r="K24" s="2"/>
      <c r="L24" s="13" t="s">
        <v>100</v>
      </c>
      <c r="M24" s="7">
        <f>AVERAGE(C53:C56)</f>
        <v>0</v>
      </c>
      <c r="N24" s="7">
        <f>AVERAGE(D53:D56)</f>
        <v>206</v>
      </c>
      <c r="O24" s="2"/>
      <c r="P24" s="2"/>
      <c r="Q24" s="2"/>
    </row>
    <row r="25" spans="1:17" ht="15.75" customHeight="1" x14ac:dyDescent="0.25">
      <c r="A25" s="8">
        <f t="shared" si="2"/>
        <v>13</v>
      </c>
      <c r="B25" s="9" t="s">
        <v>44</v>
      </c>
      <c r="C25" s="37">
        <v>0</v>
      </c>
      <c r="D25" s="88">
        <v>206</v>
      </c>
      <c r="E25" s="11">
        <f t="shared" si="0"/>
        <v>206</v>
      </c>
      <c r="F25" s="8">
        <f t="shared" si="3"/>
        <v>61</v>
      </c>
      <c r="G25" s="12" t="s">
        <v>45</v>
      </c>
      <c r="H25" s="37">
        <v>0</v>
      </c>
      <c r="I25" s="88">
        <v>206</v>
      </c>
      <c r="J25" s="8">
        <f t="shared" si="1"/>
        <v>206</v>
      </c>
      <c r="K25" s="2"/>
      <c r="L25" s="16" t="s">
        <v>108</v>
      </c>
      <c r="M25" s="7">
        <f>AVERAGE(C57:C60)</f>
        <v>0</v>
      </c>
      <c r="N25" s="7">
        <f>AVERAGE(D57:D60)</f>
        <v>206</v>
      </c>
      <c r="O25" s="2"/>
      <c r="P25" s="2"/>
      <c r="Q25" s="2"/>
    </row>
    <row r="26" spans="1:17" ht="15.75" customHeight="1" x14ac:dyDescent="0.25">
      <c r="A26" s="8">
        <f t="shared" si="2"/>
        <v>14</v>
      </c>
      <c r="B26" s="9" t="s">
        <v>46</v>
      </c>
      <c r="C26" s="37">
        <v>0</v>
      </c>
      <c r="D26" s="88">
        <v>206</v>
      </c>
      <c r="E26" s="11">
        <f t="shared" si="0"/>
        <v>206</v>
      </c>
      <c r="F26" s="8">
        <f t="shared" si="3"/>
        <v>62</v>
      </c>
      <c r="G26" s="12" t="s">
        <v>47</v>
      </c>
      <c r="H26" s="37">
        <v>0</v>
      </c>
      <c r="I26" s="88">
        <v>206</v>
      </c>
      <c r="J26" s="8">
        <f t="shared" si="1"/>
        <v>206</v>
      </c>
      <c r="K26" s="2"/>
      <c r="L26" s="16" t="s">
        <v>21</v>
      </c>
      <c r="M26" s="7">
        <f>AVERAGE(H13:H16)</f>
        <v>0</v>
      </c>
      <c r="N26" s="7">
        <f>AVERAGE(I13:I16)</f>
        <v>206</v>
      </c>
      <c r="O26" s="2"/>
      <c r="P26" s="2"/>
      <c r="Q26" s="2"/>
    </row>
    <row r="27" spans="1:17" ht="15.75" customHeight="1" x14ac:dyDescent="0.25">
      <c r="A27" s="8">
        <f t="shared" si="2"/>
        <v>15</v>
      </c>
      <c r="B27" s="9" t="s">
        <v>48</v>
      </c>
      <c r="C27" s="37">
        <v>0</v>
      </c>
      <c r="D27" s="88">
        <v>206</v>
      </c>
      <c r="E27" s="11">
        <f t="shared" si="0"/>
        <v>206</v>
      </c>
      <c r="F27" s="8">
        <f t="shared" si="3"/>
        <v>63</v>
      </c>
      <c r="G27" s="12" t="s">
        <v>49</v>
      </c>
      <c r="H27" s="37">
        <v>0</v>
      </c>
      <c r="I27" s="88">
        <v>206</v>
      </c>
      <c r="J27" s="8">
        <f t="shared" si="1"/>
        <v>206</v>
      </c>
      <c r="K27" s="2"/>
      <c r="L27" s="24" t="s">
        <v>29</v>
      </c>
      <c r="M27" s="7">
        <f>AVERAGE(H17:H20)</f>
        <v>0</v>
      </c>
      <c r="N27" s="7">
        <f>AVERAGE(I17:I20)</f>
        <v>206</v>
      </c>
      <c r="O27" s="2"/>
      <c r="P27" s="2"/>
      <c r="Q27" s="2"/>
    </row>
    <row r="28" spans="1:17" ht="15.75" customHeight="1" x14ac:dyDescent="0.25">
      <c r="A28" s="8">
        <f t="shared" si="2"/>
        <v>16</v>
      </c>
      <c r="B28" s="9" t="s">
        <v>50</v>
      </c>
      <c r="C28" s="37">
        <v>0</v>
      </c>
      <c r="D28" s="88">
        <v>206</v>
      </c>
      <c r="E28" s="11">
        <f t="shared" si="0"/>
        <v>206</v>
      </c>
      <c r="F28" s="8">
        <f t="shared" si="3"/>
        <v>64</v>
      </c>
      <c r="G28" s="12" t="s">
        <v>51</v>
      </c>
      <c r="H28" s="37">
        <v>0</v>
      </c>
      <c r="I28" s="88">
        <v>206</v>
      </c>
      <c r="J28" s="8">
        <f t="shared" si="1"/>
        <v>206</v>
      </c>
      <c r="K28" s="2"/>
      <c r="L28" s="2" t="s">
        <v>37</v>
      </c>
      <c r="M28" s="7">
        <f>AVERAGE(H21:H24)</f>
        <v>0</v>
      </c>
      <c r="N28" s="7">
        <f>AVERAGE(I21:I24)</f>
        <v>206</v>
      </c>
      <c r="O28" s="2"/>
      <c r="P28" s="2"/>
      <c r="Q28" s="2"/>
    </row>
    <row r="29" spans="1:17" ht="15.75" customHeight="1" x14ac:dyDescent="0.25">
      <c r="A29" s="8">
        <f t="shared" si="2"/>
        <v>17</v>
      </c>
      <c r="B29" s="9" t="s">
        <v>52</v>
      </c>
      <c r="C29" s="37">
        <v>0</v>
      </c>
      <c r="D29" s="88">
        <v>206</v>
      </c>
      <c r="E29" s="11">
        <f t="shared" si="0"/>
        <v>206</v>
      </c>
      <c r="F29" s="8">
        <f t="shared" si="3"/>
        <v>65</v>
      </c>
      <c r="G29" s="12" t="s">
        <v>53</v>
      </c>
      <c r="H29" s="37">
        <v>0</v>
      </c>
      <c r="I29" s="88">
        <v>206</v>
      </c>
      <c r="J29" s="8">
        <f t="shared" si="1"/>
        <v>206</v>
      </c>
      <c r="K29" s="2"/>
      <c r="L29" s="2" t="s">
        <v>45</v>
      </c>
      <c r="M29" s="7">
        <f>AVERAGE(H25:H28)</f>
        <v>0</v>
      </c>
      <c r="N29" s="7">
        <f>AVERAGE(I25:I28)</f>
        <v>206</v>
      </c>
      <c r="O29" s="2"/>
      <c r="P29" s="2"/>
      <c r="Q29" s="2"/>
    </row>
    <row r="30" spans="1:17" ht="15.75" customHeight="1" x14ac:dyDescent="0.25">
      <c r="A30" s="8">
        <f t="shared" si="2"/>
        <v>18</v>
      </c>
      <c r="B30" s="9" t="s">
        <v>54</v>
      </c>
      <c r="C30" s="37">
        <v>0</v>
      </c>
      <c r="D30" s="88">
        <v>206</v>
      </c>
      <c r="E30" s="11">
        <f t="shared" si="0"/>
        <v>206</v>
      </c>
      <c r="F30" s="8">
        <f t="shared" si="3"/>
        <v>66</v>
      </c>
      <c r="G30" s="12" t="s">
        <v>55</v>
      </c>
      <c r="H30" s="37">
        <v>0</v>
      </c>
      <c r="I30" s="88">
        <v>206</v>
      </c>
      <c r="J30" s="8">
        <f t="shared" si="1"/>
        <v>206</v>
      </c>
      <c r="K30" s="2"/>
      <c r="L30" s="2" t="s">
        <v>53</v>
      </c>
      <c r="M30" s="7">
        <f>AVERAGE(H29:H32)</f>
        <v>0</v>
      </c>
      <c r="N30" s="7">
        <f>AVERAGE(I29:I32)</f>
        <v>206</v>
      </c>
      <c r="O30" s="2"/>
      <c r="P30" s="2"/>
      <c r="Q30" s="2"/>
    </row>
    <row r="31" spans="1:17" ht="15.75" customHeight="1" x14ac:dyDescent="0.25">
      <c r="A31" s="8">
        <f t="shared" si="2"/>
        <v>19</v>
      </c>
      <c r="B31" s="9" t="s">
        <v>56</v>
      </c>
      <c r="C31" s="37">
        <v>0</v>
      </c>
      <c r="D31" s="88">
        <v>206</v>
      </c>
      <c r="E31" s="11">
        <f t="shared" si="0"/>
        <v>206</v>
      </c>
      <c r="F31" s="8">
        <f t="shared" si="3"/>
        <v>67</v>
      </c>
      <c r="G31" s="12" t="s">
        <v>57</v>
      </c>
      <c r="H31" s="37">
        <v>0</v>
      </c>
      <c r="I31" s="88">
        <v>206</v>
      </c>
      <c r="J31" s="8">
        <f t="shared" si="1"/>
        <v>206</v>
      </c>
      <c r="K31" s="2"/>
      <c r="L31" s="2" t="s">
        <v>61</v>
      </c>
      <c r="M31" s="7">
        <f>AVERAGE(H33:H36)</f>
        <v>0</v>
      </c>
      <c r="N31" s="7">
        <f>AVERAGE(I33:I36)</f>
        <v>206</v>
      </c>
      <c r="O31" s="2"/>
      <c r="P31" s="2"/>
      <c r="Q31" s="2"/>
    </row>
    <row r="32" spans="1:17" ht="15.75" customHeight="1" x14ac:dyDescent="0.25">
      <c r="A32" s="8">
        <f t="shared" si="2"/>
        <v>20</v>
      </c>
      <c r="B32" s="9" t="s">
        <v>58</v>
      </c>
      <c r="C32" s="37">
        <v>0</v>
      </c>
      <c r="D32" s="88">
        <v>206</v>
      </c>
      <c r="E32" s="11">
        <f t="shared" si="0"/>
        <v>206</v>
      </c>
      <c r="F32" s="8">
        <f t="shared" si="3"/>
        <v>68</v>
      </c>
      <c r="G32" s="12" t="s">
        <v>59</v>
      </c>
      <c r="H32" s="37">
        <v>0</v>
      </c>
      <c r="I32" s="88">
        <v>206</v>
      </c>
      <c r="J32" s="8">
        <f t="shared" si="1"/>
        <v>206</v>
      </c>
      <c r="K32" s="2"/>
      <c r="L32" s="2" t="s">
        <v>69</v>
      </c>
      <c r="M32" s="7">
        <f>AVERAGE(H37:H40)</f>
        <v>0</v>
      </c>
      <c r="N32" s="7">
        <f>AVERAGE(I37:I40)</f>
        <v>206</v>
      </c>
      <c r="O32" s="2"/>
      <c r="P32" s="2"/>
      <c r="Q32" s="2"/>
    </row>
    <row r="33" spans="1:17" ht="15.75" customHeight="1" x14ac:dyDescent="0.25">
      <c r="A33" s="8">
        <f t="shared" si="2"/>
        <v>21</v>
      </c>
      <c r="B33" s="9" t="s">
        <v>60</v>
      </c>
      <c r="C33" s="37">
        <v>0</v>
      </c>
      <c r="D33" s="88">
        <v>206</v>
      </c>
      <c r="E33" s="11">
        <f t="shared" si="0"/>
        <v>206</v>
      </c>
      <c r="F33" s="8">
        <f t="shared" si="3"/>
        <v>69</v>
      </c>
      <c r="G33" s="12" t="s">
        <v>61</v>
      </c>
      <c r="H33" s="37">
        <v>0</v>
      </c>
      <c r="I33" s="88">
        <v>206</v>
      </c>
      <c r="J33" s="8">
        <f t="shared" si="1"/>
        <v>206</v>
      </c>
      <c r="K33" s="2"/>
      <c r="L33" s="2" t="s">
        <v>77</v>
      </c>
      <c r="M33" s="7">
        <f>AVERAGE(H41:H44)</f>
        <v>0</v>
      </c>
      <c r="N33" s="7">
        <f>AVERAGE(I41:I44)</f>
        <v>206</v>
      </c>
      <c r="O33" s="2"/>
      <c r="P33" s="2"/>
      <c r="Q33" s="2"/>
    </row>
    <row r="34" spans="1:17" ht="15.75" customHeight="1" x14ac:dyDescent="0.25">
      <c r="A34" s="8">
        <f t="shared" si="2"/>
        <v>22</v>
      </c>
      <c r="B34" s="9" t="s">
        <v>62</v>
      </c>
      <c r="C34" s="37">
        <v>0</v>
      </c>
      <c r="D34" s="88">
        <v>206</v>
      </c>
      <c r="E34" s="11">
        <f t="shared" si="0"/>
        <v>206</v>
      </c>
      <c r="F34" s="8">
        <f t="shared" si="3"/>
        <v>70</v>
      </c>
      <c r="G34" s="12" t="s">
        <v>63</v>
      </c>
      <c r="H34" s="37">
        <v>0</v>
      </c>
      <c r="I34" s="88">
        <v>206</v>
      </c>
      <c r="J34" s="8">
        <f t="shared" si="1"/>
        <v>206</v>
      </c>
      <c r="K34" s="2"/>
      <c r="L34" s="2" t="s">
        <v>85</v>
      </c>
      <c r="M34" s="7">
        <f>AVERAGE(H45:H48)</f>
        <v>0</v>
      </c>
      <c r="N34" s="7">
        <f>AVERAGE(I45:I48)</f>
        <v>206</v>
      </c>
      <c r="O34" s="2"/>
      <c r="P34" s="2"/>
      <c r="Q34" s="2"/>
    </row>
    <row r="35" spans="1:17" ht="15.75" customHeight="1" x14ac:dyDescent="0.25">
      <c r="A35" s="8">
        <f t="shared" si="2"/>
        <v>23</v>
      </c>
      <c r="B35" s="9" t="s">
        <v>64</v>
      </c>
      <c r="C35" s="37">
        <v>0</v>
      </c>
      <c r="D35" s="88">
        <v>206</v>
      </c>
      <c r="E35" s="11">
        <f t="shared" si="0"/>
        <v>206</v>
      </c>
      <c r="F35" s="8">
        <f t="shared" si="3"/>
        <v>71</v>
      </c>
      <c r="G35" s="12" t="s">
        <v>65</v>
      </c>
      <c r="H35" s="37">
        <v>0</v>
      </c>
      <c r="I35" s="88">
        <v>206</v>
      </c>
      <c r="J35" s="8">
        <f t="shared" si="1"/>
        <v>206</v>
      </c>
      <c r="K35" s="2"/>
      <c r="L35" s="2" t="s">
        <v>93</v>
      </c>
      <c r="M35" s="7">
        <f>AVERAGE(H49:H52)</f>
        <v>0</v>
      </c>
      <c r="N35" s="7">
        <f>AVERAGE(I49:I52)</f>
        <v>206</v>
      </c>
      <c r="O35" s="2"/>
      <c r="P35" s="2"/>
      <c r="Q35" s="2"/>
    </row>
    <row r="36" spans="1:17" ht="15.75" customHeight="1" x14ac:dyDescent="0.25">
      <c r="A36" s="8">
        <f t="shared" si="2"/>
        <v>24</v>
      </c>
      <c r="B36" s="9" t="s">
        <v>66</v>
      </c>
      <c r="C36" s="37">
        <v>0</v>
      </c>
      <c r="D36" s="88">
        <v>206</v>
      </c>
      <c r="E36" s="11">
        <f t="shared" si="0"/>
        <v>206</v>
      </c>
      <c r="F36" s="8">
        <f t="shared" si="3"/>
        <v>72</v>
      </c>
      <c r="G36" s="12" t="s">
        <v>67</v>
      </c>
      <c r="H36" s="37">
        <v>0</v>
      </c>
      <c r="I36" s="88">
        <v>206</v>
      </c>
      <c r="J36" s="8">
        <f t="shared" si="1"/>
        <v>206</v>
      </c>
      <c r="K36" s="2"/>
      <c r="L36" s="101" t="s">
        <v>101</v>
      </c>
      <c r="M36" s="7">
        <f>AVERAGE(H53:H56)</f>
        <v>0</v>
      </c>
      <c r="N36" s="7">
        <f>AVERAGE(I53:I56)</f>
        <v>206</v>
      </c>
      <c r="O36" s="2"/>
      <c r="P36" s="2"/>
      <c r="Q36" s="2"/>
    </row>
    <row r="37" spans="1:17" ht="15.75" customHeight="1" x14ac:dyDescent="0.25">
      <c r="A37" s="8">
        <v>25</v>
      </c>
      <c r="B37" s="9" t="s">
        <v>68</v>
      </c>
      <c r="C37" s="37">
        <v>0</v>
      </c>
      <c r="D37" s="88">
        <v>206</v>
      </c>
      <c r="E37" s="11">
        <f t="shared" si="0"/>
        <v>206</v>
      </c>
      <c r="F37" s="8">
        <v>73</v>
      </c>
      <c r="G37" s="12" t="s">
        <v>69</v>
      </c>
      <c r="H37" s="37">
        <v>0</v>
      </c>
      <c r="I37" s="88">
        <v>206</v>
      </c>
      <c r="J37" s="8">
        <f t="shared" si="1"/>
        <v>206</v>
      </c>
      <c r="K37" s="2"/>
      <c r="L37" s="101" t="s">
        <v>109</v>
      </c>
      <c r="M37" s="7">
        <f>AVERAGE(H57:H60)</f>
        <v>0</v>
      </c>
      <c r="N37" s="7">
        <f>AVERAGE(I57:I60)</f>
        <v>206</v>
      </c>
      <c r="O37" s="2"/>
      <c r="P37" s="2"/>
      <c r="Q37" s="2"/>
    </row>
    <row r="38" spans="1:17" ht="15.75" customHeight="1" x14ac:dyDescent="0.25">
      <c r="A38" s="8">
        <f t="shared" ref="A38:A60" si="4">A37+1</f>
        <v>26</v>
      </c>
      <c r="B38" s="9" t="s">
        <v>70</v>
      </c>
      <c r="C38" s="37">
        <v>0</v>
      </c>
      <c r="D38" s="88">
        <v>206</v>
      </c>
      <c r="E38" s="8">
        <f t="shared" si="0"/>
        <v>206</v>
      </c>
      <c r="F38" s="8">
        <f t="shared" ref="F38:F60" si="5">F37+1</f>
        <v>74</v>
      </c>
      <c r="G38" s="12" t="s">
        <v>71</v>
      </c>
      <c r="H38" s="37">
        <v>0</v>
      </c>
      <c r="I38" s="88">
        <v>206</v>
      </c>
      <c r="J38" s="8">
        <f t="shared" si="1"/>
        <v>206</v>
      </c>
      <c r="K38" s="2"/>
      <c r="L38" s="101" t="s">
        <v>302</v>
      </c>
      <c r="M38" s="101">
        <f>AVERAGE(M14:M37)</f>
        <v>0</v>
      </c>
      <c r="N38" s="101">
        <f>AVERAGE(N14:N37)</f>
        <v>206</v>
      </c>
      <c r="O38" s="2"/>
      <c r="P38" s="2"/>
      <c r="Q38" s="2"/>
    </row>
    <row r="39" spans="1:17" ht="15.75" customHeight="1" x14ac:dyDescent="0.25">
      <c r="A39" s="8">
        <f t="shared" si="4"/>
        <v>27</v>
      </c>
      <c r="B39" s="9" t="s">
        <v>72</v>
      </c>
      <c r="C39" s="37">
        <v>0</v>
      </c>
      <c r="D39" s="88">
        <v>206</v>
      </c>
      <c r="E39" s="8">
        <f t="shared" si="0"/>
        <v>206</v>
      </c>
      <c r="F39" s="8">
        <f t="shared" si="5"/>
        <v>75</v>
      </c>
      <c r="G39" s="12" t="s">
        <v>73</v>
      </c>
      <c r="H39" s="37">
        <v>0</v>
      </c>
      <c r="I39" s="88">
        <v>206</v>
      </c>
      <c r="J39" s="8">
        <f t="shared" si="1"/>
        <v>206</v>
      </c>
      <c r="K39" s="2"/>
      <c r="L39" s="2"/>
      <c r="M39" s="2"/>
      <c r="N39" s="2"/>
      <c r="O39" s="2"/>
      <c r="P39" s="2"/>
      <c r="Q39" s="2"/>
    </row>
    <row r="40" spans="1:17" ht="15.75" customHeight="1" x14ac:dyDescent="0.25">
      <c r="A40" s="8">
        <f t="shared" si="4"/>
        <v>28</v>
      </c>
      <c r="B40" s="9" t="s">
        <v>74</v>
      </c>
      <c r="C40" s="37">
        <v>0</v>
      </c>
      <c r="D40" s="88">
        <v>206</v>
      </c>
      <c r="E40" s="8">
        <f t="shared" si="0"/>
        <v>206</v>
      </c>
      <c r="F40" s="8">
        <f t="shared" si="5"/>
        <v>76</v>
      </c>
      <c r="G40" s="12" t="s">
        <v>75</v>
      </c>
      <c r="H40" s="37">
        <v>0</v>
      </c>
      <c r="I40" s="88">
        <v>206</v>
      </c>
      <c r="J40" s="8">
        <f t="shared" si="1"/>
        <v>206</v>
      </c>
      <c r="K40" s="2"/>
      <c r="L40" s="2"/>
      <c r="M40" s="2"/>
      <c r="N40" s="2"/>
      <c r="O40" s="2"/>
      <c r="P40" s="2"/>
      <c r="Q40" s="2"/>
    </row>
    <row r="41" spans="1:17" ht="15.75" customHeight="1" x14ac:dyDescent="0.25">
      <c r="A41" s="8">
        <f t="shared" si="4"/>
        <v>29</v>
      </c>
      <c r="B41" s="9" t="s">
        <v>76</v>
      </c>
      <c r="C41" s="37">
        <v>0</v>
      </c>
      <c r="D41" s="88">
        <v>206</v>
      </c>
      <c r="E41" s="8">
        <f t="shared" si="0"/>
        <v>206</v>
      </c>
      <c r="F41" s="8">
        <f t="shared" si="5"/>
        <v>77</v>
      </c>
      <c r="G41" s="12" t="s">
        <v>77</v>
      </c>
      <c r="H41" s="37">
        <v>0</v>
      </c>
      <c r="I41" s="88">
        <v>206</v>
      </c>
      <c r="J41" s="8">
        <f t="shared" si="1"/>
        <v>206</v>
      </c>
      <c r="K41" s="2"/>
      <c r="L41" s="2"/>
      <c r="M41" s="2"/>
      <c r="N41" s="2"/>
      <c r="O41" s="2"/>
      <c r="P41" s="2"/>
      <c r="Q41" s="2"/>
    </row>
    <row r="42" spans="1:17" ht="15.75" customHeight="1" x14ac:dyDescent="0.25">
      <c r="A42" s="8">
        <f t="shared" si="4"/>
        <v>30</v>
      </c>
      <c r="B42" s="9" t="s">
        <v>78</v>
      </c>
      <c r="C42" s="37">
        <v>0</v>
      </c>
      <c r="D42" s="88">
        <v>206</v>
      </c>
      <c r="E42" s="8">
        <f t="shared" si="0"/>
        <v>206</v>
      </c>
      <c r="F42" s="8">
        <f t="shared" si="5"/>
        <v>78</v>
      </c>
      <c r="G42" s="12" t="s">
        <v>79</v>
      </c>
      <c r="H42" s="37">
        <v>0</v>
      </c>
      <c r="I42" s="88">
        <v>206</v>
      </c>
      <c r="J42" s="8">
        <f t="shared" si="1"/>
        <v>206</v>
      </c>
      <c r="K42" s="2"/>
      <c r="L42" s="2"/>
      <c r="M42" s="2"/>
      <c r="N42" s="2"/>
      <c r="O42" s="2"/>
      <c r="P42" s="2"/>
      <c r="Q42" s="2"/>
    </row>
    <row r="43" spans="1:17" ht="15.75" customHeight="1" x14ac:dyDescent="0.25">
      <c r="A43" s="8">
        <f t="shared" si="4"/>
        <v>31</v>
      </c>
      <c r="B43" s="9" t="s">
        <v>80</v>
      </c>
      <c r="C43" s="37">
        <v>0</v>
      </c>
      <c r="D43" s="88">
        <v>206</v>
      </c>
      <c r="E43" s="8">
        <f t="shared" si="0"/>
        <v>206</v>
      </c>
      <c r="F43" s="8">
        <f t="shared" si="5"/>
        <v>79</v>
      </c>
      <c r="G43" s="12" t="s">
        <v>81</v>
      </c>
      <c r="H43" s="37">
        <v>0</v>
      </c>
      <c r="I43" s="88">
        <v>206</v>
      </c>
      <c r="J43" s="8">
        <f t="shared" si="1"/>
        <v>206</v>
      </c>
      <c r="K43" s="2"/>
      <c r="L43" s="2"/>
      <c r="M43" s="2"/>
      <c r="N43" s="2"/>
      <c r="O43" s="2"/>
      <c r="P43" s="2"/>
      <c r="Q43" s="2"/>
    </row>
    <row r="44" spans="1:17" ht="15.75" customHeight="1" x14ac:dyDescent="0.25">
      <c r="A44" s="8">
        <f t="shared" si="4"/>
        <v>32</v>
      </c>
      <c r="B44" s="9" t="s">
        <v>82</v>
      </c>
      <c r="C44" s="37">
        <v>0</v>
      </c>
      <c r="D44" s="88">
        <v>206</v>
      </c>
      <c r="E44" s="8">
        <f t="shared" si="0"/>
        <v>206</v>
      </c>
      <c r="F44" s="8">
        <f t="shared" si="5"/>
        <v>80</v>
      </c>
      <c r="G44" s="12" t="s">
        <v>83</v>
      </c>
      <c r="H44" s="37">
        <v>0</v>
      </c>
      <c r="I44" s="88">
        <v>206</v>
      </c>
      <c r="J44" s="8">
        <f t="shared" si="1"/>
        <v>206</v>
      </c>
      <c r="K44" s="2"/>
      <c r="L44" s="2"/>
      <c r="M44" s="2"/>
      <c r="N44" s="2"/>
      <c r="O44" s="2"/>
      <c r="P44" s="2"/>
      <c r="Q44" s="2"/>
    </row>
    <row r="45" spans="1:17" ht="15.75" customHeight="1" x14ac:dyDescent="0.25">
      <c r="A45" s="8">
        <f t="shared" si="4"/>
        <v>33</v>
      </c>
      <c r="B45" s="9" t="s">
        <v>84</v>
      </c>
      <c r="C45" s="37">
        <v>0</v>
      </c>
      <c r="D45" s="88">
        <v>206</v>
      </c>
      <c r="E45" s="8">
        <f t="shared" si="0"/>
        <v>206</v>
      </c>
      <c r="F45" s="8">
        <f t="shared" si="5"/>
        <v>81</v>
      </c>
      <c r="G45" s="12" t="s">
        <v>85</v>
      </c>
      <c r="H45" s="37">
        <v>0</v>
      </c>
      <c r="I45" s="88">
        <v>206</v>
      </c>
      <c r="J45" s="8">
        <f t="shared" si="1"/>
        <v>206</v>
      </c>
      <c r="K45" s="2"/>
      <c r="L45" s="2"/>
      <c r="M45" s="2"/>
      <c r="N45" s="2"/>
      <c r="O45" s="2"/>
      <c r="P45" s="2"/>
      <c r="Q45" s="2"/>
    </row>
    <row r="46" spans="1:17" ht="15.75" customHeight="1" x14ac:dyDescent="0.25">
      <c r="A46" s="8">
        <f t="shared" si="4"/>
        <v>34</v>
      </c>
      <c r="B46" s="9" t="s">
        <v>86</v>
      </c>
      <c r="C46" s="37">
        <v>0</v>
      </c>
      <c r="D46" s="88">
        <v>206</v>
      </c>
      <c r="E46" s="8">
        <f t="shared" si="0"/>
        <v>206</v>
      </c>
      <c r="F46" s="8">
        <f t="shared" si="5"/>
        <v>82</v>
      </c>
      <c r="G46" s="12" t="s">
        <v>87</v>
      </c>
      <c r="H46" s="37">
        <v>0</v>
      </c>
      <c r="I46" s="88">
        <v>206</v>
      </c>
      <c r="J46" s="8">
        <f t="shared" si="1"/>
        <v>206</v>
      </c>
      <c r="K46" s="2"/>
      <c r="L46" s="2"/>
      <c r="M46" s="2"/>
      <c r="N46" s="2"/>
      <c r="O46" s="2"/>
      <c r="P46" s="2"/>
      <c r="Q46" s="2"/>
    </row>
    <row r="47" spans="1:17" ht="15.75" customHeight="1" x14ac:dyDescent="0.25">
      <c r="A47" s="8">
        <f t="shared" si="4"/>
        <v>35</v>
      </c>
      <c r="B47" s="9" t="s">
        <v>88</v>
      </c>
      <c r="C47" s="37">
        <v>0</v>
      </c>
      <c r="D47" s="88">
        <v>206</v>
      </c>
      <c r="E47" s="8">
        <f t="shared" si="0"/>
        <v>206</v>
      </c>
      <c r="F47" s="8">
        <f t="shared" si="5"/>
        <v>83</v>
      </c>
      <c r="G47" s="12" t="s">
        <v>89</v>
      </c>
      <c r="H47" s="37">
        <v>0</v>
      </c>
      <c r="I47" s="88">
        <v>206</v>
      </c>
      <c r="J47" s="8">
        <f t="shared" si="1"/>
        <v>206</v>
      </c>
      <c r="K47" s="2"/>
      <c r="L47" s="2"/>
      <c r="M47" s="2"/>
      <c r="N47" s="2"/>
      <c r="O47" s="2"/>
      <c r="P47" s="2"/>
      <c r="Q47" s="2"/>
    </row>
    <row r="48" spans="1:17" ht="15.75" customHeight="1" x14ac:dyDescent="0.25">
      <c r="A48" s="8">
        <f t="shared" si="4"/>
        <v>36</v>
      </c>
      <c r="B48" s="9" t="s">
        <v>90</v>
      </c>
      <c r="C48" s="37">
        <v>0</v>
      </c>
      <c r="D48" s="88">
        <v>206</v>
      </c>
      <c r="E48" s="8">
        <f t="shared" si="0"/>
        <v>206</v>
      </c>
      <c r="F48" s="8">
        <f t="shared" si="5"/>
        <v>84</v>
      </c>
      <c r="G48" s="12" t="s">
        <v>91</v>
      </c>
      <c r="H48" s="37">
        <v>0</v>
      </c>
      <c r="I48" s="88">
        <v>206</v>
      </c>
      <c r="J48" s="8">
        <f t="shared" si="1"/>
        <v>206</v>
      </c>
      <c r="K48" s="2"/>
      <c r="L48" s="2"/>
      <c r="M48" s="2"/>
      <c r="N48" s="2"/>
      <c r="O48" s="2"/>
      <c r="P48" s="2"/>
      <c r="Q48" s="2"/>
    </row>
    <row r="49" spans="1:17" ht="15.75" customHeight="1" x14ac:dyDescent="0.25">
      <c r="A49" s="8">
        <f t="shared" si="4"/>
        <v>37</v>
      </c>
      <c r="B49" s="9" t="s">
        <v>92</v>
      </c>
      <c r="C49" s="37">
        <v>0</v>
      </c>
      <c r="D49" s="88">
        <v>206</v>
      </c>
      <c r="E49" s="8">
        <f t="shared" si="0"/>
        <v>206</v>
      </c>
      <c r="F49" s="8">
        <f t="shared" si="5"/>
        <v>85</v>
      </c>
      <c r="G49" s="12" t="s">
        <v>93</v>
      </c>
      <c r="H49" s="37">
        <v>0</v>
      </c>
      <c r="I49" s="88">
        <v>206</v>
      </c>
      <c r="J49" s="8">
        <f t="shared" si="1"/>
        <v>206</v>
      </c>
      <c r="K49" s="2"/>
      <c r="L49" s="2"/>
      <c r="M49" s="2"/>
      <c r="N49" s="2"/>
      <c r="O49" s="2"/>
      <c r="P49" s="2"/>
      <c r="Q49" s="2"/>
    </row>
    <row r="50" spans="1:17" ht="15.75" customHeight="1" x14ac:dyDescent="0.25">
      <c r="A50" s="8">
        <f t="shared" si="4"/>
        <v>38</v>
      </c>
      <c r="B50" s="12" t="s">
        <v>94</v>
      </c>
      <c r="C50" s="37">
        <v>0</v>
      </c>
      <c r="D50" s="88">
        <v>206</v>
      </c>
      <c r="E50" s="8">
        <f t="shared" si="0"/>
        <v>206</v>
      </c>
      <c r="F50" s="8">
        <f t="shared" si="5"/>
        <v>86</v>
      </c>
      <c r="G50" s="12" t="s">
        <v>95</v>
      </c>
      <c r="H50" s="37">
        <v>0</v>
      </c>
      <c r="I50" s="88">
        <v>206</v>
      </c>
      <c r="J50" s="8">
        <f t="shared" si="1"/>
        <v>206</v>
      </c>
      <c r="K50" s="2"/>
      <c r="L50" s="2"/>
      <c r="M50" s="2"/>
      <c r="N50" s="2"/>
      <c r="O50" s="2"/>
      <c r="P50" s="2"/>
      <c r="Q50" s="2"/>
    </row>
    <row r="51" spans="1:17" ht="15.75" customHeight="1" x14ac:dyDescent="0.25">
      <c r="A51" s="8">
        <f t="shared" si="4"/>
        <v>39</v>
      </c>
      <c r="B51" s="12" t="s">
        <v>96</v>
      </c>
      <c r="C51" s="37">
        <v>0</v>
      </c>
      <c r="D51" s="88">
        <v>206</v>
      </c>
      <c r="E51" s="8">
        <f t="shared" si="0"/>
        <v>206</v>
      </c>
      <c r="F51" s="8">
        <f t="shared" si="5"/>
        <v>87</v>
      </c>
      <c r="G51" s="12" t="s">
        <v>97</v>
      </c>
      <c r="H51" s="37">
        <v>0</v>
      </c>
      <c r="I51" s="88">
        <v>206</v>
      </c>
      <c r="J51" s="8">
        <f t="shared" si="1"/>
        <v>206</v>
      </c>
      <c r="K51" s="2"/>
      <c r="L51" s="2"/>
      <c r="M51" s="2"/>
      <c r="N51" s="2"/>
      <c r="O51" s="2"/>
      <c r="P51" s="2"/>
      <c r="Q51" s="2"/>
    </row>
    <row r="52" spans="1:17" ht="15.75" customHeight="1" x14ac:dyDescent="0.25">
      <c r="A52" s="8">
        <f t="shared" si="4"/>
        <v>40</v>
      </c>
      <c r="B52" s="12" t="s">
        <v>98</v>
      </c>
      <c r="C52" s="37">
        <v>0</v>
      </c>
      <c r="D52" s="88">
        <v>206</v>
      </c>
      <c r="E52" s="8">
        <f t="shared" si="0"/>
        <v>206</v>
      </c>
      <c r="F52" s="8">
        <f t="shared" si="5"/>
        <v>88</v>
      </c>
      <c r="G52" s="12" t="s">
        <v>99</v>
      </c>
      <c r="H52" s="37">
        <v>0</v>
      </c>
      <c r="I52" s="88">
        <v>206</v>
      </c>
      <c r="J52" s="8">
        <f t="shared" si="1"/>
        <v>206</v>
      </c>
      <c r="K52" s="2"/>
      <c r="L52" s="2"/>
      <c r="M52" s="2"/>
      <c r="N52" s="2"/>
      <c r="O52" s="2"/>
      <c r="P52" s="2"/>
      <c r="Q52" s="2"/>
    </row>
    <row r="53" spans="1:17" ht="15.75" customHeight="1" x14ac:dyDescent="0.25">
      <c r="A53" s="8">
        <f t="shared" si="4"/>
        <v>41</v>
      </c>
      <c r="B53" s="12" t="s">
        <v>100</v>
      </c>
      <c r="C53" s="37">
        <v>0</v>
      </c>
      <c r="D53" s="88">
        <v>206</v>
      </c>
      <c r="E53" s="8">
        <f t="shared" si="0"/>
        <v>206</v>
      </c>
      <c r="F53" s="8">
        <f t="shared" si="5"/>
        <v>89</v>
      </c>
      <c r="G53" s="12" t="s">
        <v>101</v>
      </c>
      <c r="H53" s="37">
        <v>0</v>
      </c>
      <c r="I53" s="88">
        <v>206</v>
      </c>
      <c r="J53" s="8">
        <f t="shared" si="1"/>
        <v>206</v>
      </c>
      <c r="K53" s="2"/>
      <c r="L53" s="13"/>
      <c r="M53" s="13"/>
      <c r="N53" s="13"/>
      <c r="O53" s="2"/>
      <c r="P53" s="2"/>
      <c r="Q53" s="2"/>
    </row>
    <row r="54" spans="1:17" ht="15.75" customHeight="1" x14ac:dyDescent="0.25">
      <c r="A54" s="8">
        <f t="shared" si="4"/>
        <v>42</v>
      </c>
      <c r="B54" s="12" t="s">
        <v>102</v>
      </c>
      <c r="C54" s="37">
        <v>0</v>
      </c>
      <c r="D54" s="88">
        <v>206</v>
      </c>
      <c r="E54" s="8">
        <f t="shared" si="0"/>
        <v>206</v>
      </c>
      <c r="F54" s="8">
        <f t="shared" si="5"/>
        <v>90</v>
      </c>
      <c r="G54" s="12" t="s">
        <v>103</v>
      </c>
      <c r="H54" s="37">
        <v>0</v>
      </c>
      <c r="I54" s="88">
        <v>206</v>
      </c>
      <c r="J54" s="8">
        <f t="shared" si="1"/>
        <v>206</v>
      </c>
      <c r="K54" s="2"/>
      <c r="L54" s="13"/>
      <c r="M54" s="13"/>
      <c r="N54" s="13"/>
      <c r="O54" s="2"/>
      <c r="P54" s="2"/>
      <c r="Q54" s="2"/>
    </row>
    <row r="55" spans="1:17" ht="15.75" customHeight="1" x14ac:dyDescent="0.25">
      <c r="A55" s="8">
        <f t="shared" si="4"/>
        <v>43</v>
      </c>
      <c r="B55" s="12" t="s">
        <v>104</v>
      </c>
      <c r="C55" s="37">
        <v>0</v>
      </c>
      <c r="D55" s="88">
        <v>206</v>
      </c>
      <c r="E55" s="8">
        <f t="shared" si="0"/>
        <v>206</v>
      </c>
      <c r="F55" s="8">
        <f t="shared" si="5"/>
        <v>91</v>
      </c>
      <c r="G55" s="12" t="s">
        <v>105</v>
      </c>
      <c r="H55" s="37">
        <v>0</v>
      </c>
      <c r="I55" s="88">
        <v>206</v>
      </c>
      <c r="J55" s="8">
        <f t="shared" si="1"/>
        <v>206</v>
      </c>
      <c r="K55" s="2"/>
      <c r="L55" s="13"/>
      <c r="M55" s="13"/>
      <c r="N55" s="13"/>
      <c r="O55" s="2"/>
      <c r="P55" s="2"/>
      <c r="Q55" s="2"/>
    </row>
    <row r="56" spans="1:17" ht="15.75" customHeight="1" x14ac:dyDescent="0.25">
      <c r="A56" s="8">
        <f t="shared" si="4"/>
        <v>44</v>
      </c>
      <c r="B56" s="12" t="s">
        <v>106</v>
      </c>
      <c r="C56" s="37">
        <v>0</v>
      </c>
      <c r="D56" s="88">
        <v>206</v>
      </c>
      <c r="E56" s="8">
        <f t="shared" si="0"/>
        <v>206</v>
      </c>
      <c r="F56" s="8">
        <f t="shared" si="5"/>
        <v>92</v>
      </c>
      <c r="G56" s="12" t="s">
        <v>107</v>
      </c>
      <c r="H56" s="37">
        <v>0</v>
      </c>
      <c r="I56" s="88">
        <v>206</v>
      </c>
      <c r="J56" s="8">
        <f t="shared" si="1"/>
        <v>206</v>
      </c>
      <c r="K56" s="2"/>
      <c r="L56" s="13"/>
      <c r="M56" s="13"/>
      <c r="N56" s="13"/>
      <c r="O56" s="2"/>
      <c r="P56" s="2"/>
      <c r="Q56" s="2"/>
    </row>
    <row r="57" spans="1:17" ht="15.75" customHeight="1" x14ac:dyDescent="0.25">
      <c r="A57" s="8">
        <f t="shared" si="4"/>
        <v>45</v>
      </c>
      <c r="B57" s="12" t="s">
        <v>108</v>
      </c>
      <c r="C57" s="37">
        <v>0</v>
      </c>
      <c r="D57" s="88">
        <v>206</v>
      </c>
      <c r="E57" s="8">
        <f t="shared" si="0"/>
        <v>206</v>
      </c>
      <c r="F57" s="8">
        <f t="shared" si="5"/>
        <v>93</v>
      </c>
      <c r="G57" s="12" t="s">
        <v>109</v>
      </c>
      <c r="H57" s="37">
        <v>0</v>
      </c>
      <c r="I57" s="88">
        <v>206</v>
      </c>
      <c r="J57" s="8">
        <f t="shared" si="1"/>
        <v>206</v>
      </c>
      <c r="K57" s="2"/>
      <c r="L57" s="14"/>
      <c r="M57" s="13"/>
      <c r="N57" s="15"/>
      <c r="O57" s="2"/>
      <c r="P57" s="2"/>
      <c r="Q57" s="2"/>
    </row>
    <row r="58" spans="1:17" ht="15.75" customHeight="1" x14ac:dyDescent="0.25">
      <c r="A58" s="8">
        <f t="shared" si="4"/>
        <v>46</v>
      </c>
      <c r="B58" s="12" t="s">
        <v>110</v>
      </c>
      <c r="C58" s="37">
        <v>0</v>
      </c>
      <c r="D58" s="88">
        <v>206</v>
      </c>
      <c r="E58" s="8">
        <f t="shared" si="0"/>
        <v>206</v>
      </c>
      <c r="F58" s="8">
        <f t="shared" si="5"/>
        <v>94</v>
      </c>
      <c r="G58" s="12" t="s">
        <v>111</v>
      </c>
      <c r="H58" s="37">
        <v>0</v>
      </c>
      <c r="I58" s="88">
        <v>206</v>
      </c>
      <c r="J58" s="8">
        <f t="shared" si="1"/>
        <v>206</v>
      </c>
      <c r="K58" s="2"/>
      <c r="L58" s="16"/>
      <c r="M58" s="13"/>
      <c r="N58" s="15"/>
      <c r="O58" s="2"/>
      <c r="P58" s="2"/>
      <c r="Q58" s="2"/>
    </row>
    <row r="59" spans="1:17" ht="15.75" customHeight="1" x14ac:dyDescent="0.25">
      <c r="A59" s="17">
        <f t="shared" si="4"/>
        <v>47</v>
      </c>
      <c r="B59" s="18" t="s">
        <v>112</v>
      </c>
      <c r="C59" s="37">
        <v>0</v>
      </c>
      <c r="D59" s="88">
        <v>206</v>
      </c>
      <c r="E59" s="17">
        <f t="shared" si="0"/>
        <v>206</v>
      </c>
      <c r="F59" s="17">
        <f t="shared" si="5"/>
        <v>95</v>
      </c>
      <c r="G59" s="18" t="s">
        <v>113</v>
      </c>
      <c r="H59" s="37">
        <v>0</v>
      </c>
      <c r="I59" s="88">
        <v>206</v>
      </c>
      <c r="J59" s="17">
        <f t="shared" si="1"/>
        <v>206</v>
      </c>
      <c r="K59" s="2"/>
      <c r="L59" s="16"/>
      <c r="M59" s="19"/>
      <c r="N59" s="15"/>
      <c r="O59" s="2"/>
      <c r="P59" s="2"/>
      <c r="Q59" s="2"/>
    </row>
    <row r="60" spans="1:17" ht="15.75" customHeight="1" x14ac:dyDescent="0.25">
      <c r="A60" s="17">
        <f t="shared" si="4"/>
        <v>48</v>
      </c>
      <c r="B60" s="18" t="s">
        <v>114</v>
      </c>
      <c r="C60" s="37">
        <v>0</v>
      </c>
      <c r="D60" s="88">
        <v>206</v>
      </c>
      <c r="E60" s="17">
        <f t="shared" si="0"/>
        <v>206</v>
      </c>
      <c r="F60" s="17">
        <f t="shared" si="5"/>
        <v>96</v>
      </c>
      <c r="G60" s="18" t="s">
        <v>115</v>
      </c>
      <c r="H60" s="37">
        <v>0</v>
      </c>
      <c r="I60" s="88">
        <v>206</v>
      </c>
      <c r="J60" s="17">
        <f t="shared" si="1"/>
        <v>206</v>
      </c>
      <c r="K60" s="2"/>
      <c r="L60" s="16"/>
      <c r="M60" s="19"/>
      <c r="N60" s="2"/>
      <c r="O60" s="2"/>
      <c r="P60" s="2"/>
      <c r="Q60" s="2"/>
    </row>
    <row r="61" spans="1:17" ht="19.5" customHeight="1" x14ac:dyDescent="0.3">
      <c r="A61" s="121" t="s">
        <v>116</v>
      </c>
      <c r="B61" s="122"/>
      <c r="C61" s="122"/>
      <c r="D61" s="123"/>
      <c r="E61" s="124" t="s">
        <v>117</v>
      </c>
      <c r="F61" s="125"/>
      <c r="G61" s="125"/>
      <c r="H61" s="125"/>
      <c r="I61" s="125"/>
      <c r="J61" s="126"/>
      <c r="K61" s="2"/>
      <c r="L61" s="14"/>
      <c r="M61" s="2"/>
      <c r="N61" s="2"/>
      <c r="O61" s="42"/>
      <c r="P61" s="2"/>
      <c r="Q61" s="2"/>
    </row>
    <row r="62" spans="1:17" ht="89.25" customHeight="1" x14ac:dyDescent="0.25">
      <c r="A62" s="163" t="s">
        <v>276</v>
      </c>
      <c r="B62" s="164"/>
      <c r="C62" s="164"/>
      <c r="D62" s="164"/>
      <c r="E62" s="164"/>
      <c r="F62" s="164"/>
      <c r="G62" s="165"/>
      <c r="H62" s="20" t="s">
        <v>118</v>
      </c>
      <c r="I62" s="20" t="s">
        <v>119</v>
      </c>
      <c r="J62" s="20" t="s">
        <v>120</v>
      </c>
      <c r="K62" s="2"/>
      <c r="L62" s="16"/>
      <c r="M62" s="7"/>
      <c r="N62" s="7"/>
      <c r="O62" s="7"/>
      <c r="P62" s="7"/>
      <c r="Q62" s="7"/>
    </row>
    <row r="63" spans="1:17" ht="24.75" customHeight="1" x14ac:dyDescent="0.25">
      <c r="A63" s="148"/>
      <c r="B63" s="149"/>
      <c r="C63" s="149"/>
      <c r="D63" s="149"/>
      <c r="E63" s="136" t="s">
        <v>279</v>
      </c>
      <c r="F63" s="137"/>
      <c r="G63" s="138"/>
      <c r="H63" s="21">
        <v>0</v>
      </c>
      <c r="I63" s="21">
        <v>3.9540000000000002</v>
      </c>
      <c r="J63" s="21">
        <f>H63+I63</f>
        <v>3.9540000000000002</v>
      </c>
      <c r="K63" s="2"/>
      <c r="L63" s="22">
        <f>146.25+31.5+88.66</f>
        <v>266.40999999999997</v>
      </c>
      <c r="M63" s="32">
        <f>L63/1000</f>
        <v>0.26640999999999998</v>
      </c>
      <c r="N63" s="4"/>
      <c r="O63" s="7"/>
      <c r="P63" s="7"/>
      <c r="Q63" s="7"/>
    </row>
    <row r="64" spans="1:17" ht="23.25" customHeight="1" x14ac:dyDescent="0.25">
      <c r="A64" s="150"/>
      <c r="B64" s="151"/>
      <c r="C64" s="151"/>
      <c r="D64" s="151"/>
      <c r="E64" s="139" t="s">
        <v>280</v>
      </c>
      <c r="F64" s="140"/>
      <c r="G64" s="141"/>
      <c r="H64" s="36">
        <v>0</v>
      </c>
      <c r="I64" s="36">
        <f>L82</f>
        <v>0.26640999999999998</v>
      </c>
      <c r="J64" s="36">
        <f>H64+I64</f>
        <v>0.26640999999999998</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7.5" customHeight="1" x14ac:dyDescent="0.25">
      <c r="A66" s="142" t="s">
        <v>281</v>
      </c>
      <c r="B66" s="143"/>
      <c r="C66" s="143"/>
      <c r="D66" s="143"/>
      <c r="E66" s="143"/>
      <c r="F66" s="143"/>
      <c r="G66" s="143"/>
      <c r="H66" s="143"/>
      <c r="I66" s="143"/>
      <c r="J66" s="144"/>
      <c r="K66" s="2" t="s">
        <v>124</v>
      </c>
      <c r="L66" s="24"/>
      <c r="M66" s="27">
        <v>0.113</v>
      </c>
      <c r="N66" s="28">
        <v>0.49</v>
      </c>
      <c r="O66" s="29">
        <f>M66+N66</f>
        <v>0.60299999999999998</v>
      </c>
      <c r="P66" s="29">
        <f>O66/J63*100</f>
        <v>15.250379362670714</v>
      </c>
      <c r="Q66" s="7"/>
    </row>
    <row r="67" spans="1:17" ht="25.5" customHeight="1" x14ac:dyDescent="0.25">
      <c r="A67" s="30"/>
      <c r="B67" s="31"/>
      <c r="C67" s="31"/>
      <c r="D67" s="31"/>
      <c r="E67" s="31"/>
      <c r="F67" s="31"/>
      <c r="G67" s="31"/>
      <c r="H67" s="145" t="s">
        <v>125</v>
      </c>
      <c r="I67" s="146"/>
      <c r="J67" s="147"/>
      <c r="K67" s="2"/>
      <c r="L67" s="4"/>
      <c r="M67" s="29">
        <f>H63+H64-M66-0.018</f>
        <v>-0.13100000000000001</v>
      </c>
      <c r="N67" s="29">
        <f>I63+I64-N66-0.018</f>
        <v>3.7124100000000002</v>
      </c>
      <c r="O67" s="7"/>
      <c r="P67" s="7"/>
      <c r="Q67" s="7"/>
    </row>
    <row r="68" spans="1:17" ht="25.5" customHeight="1" x14ac:dyDescent="0.25">
      <c r="A68" s="39"/>
      <c r="B68" s="39"/>
      <c r="C68" s="39"/>
      <c r="D68" s="39"/>
      <c r="E68" s="39"/>
      <c r="F68" s="39"/>
      <c r="G68" s="39"/>
      <c r="H68" s="40"/>
      <c r="I68" s="41"/>
      <c r="J68" s="41"/>
      <c r="K68" s="2"/>
      <c r="L68" s="23" t="s">
        <v>130</v>
      </c>
      <c r="M68" s="29">
        <v>0</v>
      </c>
      <c r="N68" s="29">
        <f>7*220/1000</f>
        <v>1.54</v>
      </c>
      <c r="O68" s="7"/>
      <c r="P68" s="7"/>
      <c r="Q68" s="7"/>
    </row>
    <row r="69" spans="1:17" ht="33.75" customHeight="1" x14ac:dyDescent="0.25">
      <c r="A69" s="2"/>
      <c r="B69" s="2"/>
      <c r="C69" s="2"/>
      <c r="D69" s="2"/>
      <c r="E69" s="2"/>
      <c r="F69" s="2"/>
      <c r="G69" s="2"/>
      <c r="H69" s="2"/>
      <c r="I69" s="2"/>
      <c r="J69" s="2"/>
      <c r="K69" s="2"/>
      <c r="L69" s="4"/>
      <c r="M69" s="32">
        <f>(M67+M68)/24</f>
        <v>-5.4583333333333333E-3</v>
      </c>
      <c r="N69" s="32">
        <f>(N67+N68)/24</f>
        <v>0.21885041666666669</v>
      </c>
      <c r="O69" s="23"/>
      <c r="P69" s="32">
        <f>M69+N69</f>
        <v>0.21339208333333334</v>
      </c>
      <c r="Q69" s="7"/>
    </row>
    <row r="70" spans="1:17" ht="15.75" customHeight="1" x14ac:dyDescent="0.25">
      <c r="A70" s="2"/>
      <c r="B70" s="2"/>
      <c r="C70" s="2"/>
      <c r="D70" s="2"/>
      <c r="E70" s="2"/>
      <c r="F70" s="2"/>
      <c r="G70" s="2"/>
      <c r="H70" s="2"/>
      <c r="I70" s="2"/>
      <c r="J70" s="2"/>
      <c r="K70" s="2"/>
      <c r="L70" s="7"/>
      <c r="M70" s="29">
        <f>M69*1000</f>
        <v>-5.458333333333333</v>
      </c>
      <c r="N70" s="29">
        <f>N69*1000</f>
        <v>218.85041666666669</v>
      </c>
      <c r="O70" s="23"/>
      <c r="P70" s="29">
        <f>M70+N70</f>
        <v>213.39208333333335</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93"/>
      <c r="F72" s="2"/>
      <c r="G72" s="2"/>
      <c r="H72" s="2"/>
      <c r="I72" s="2"/>
      <c r="J72" s="93"/>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-0.26640999999999998</v>
      </c>
      <c r="O81" s="2"/>
      <c r="P81" s="2"/>
      <c r="Q81" s="2"/>
    </row>
    <row r="82" spans="1:17" ht="15.75" customHeight="1" x14ac:dyDescent="0.25">
      <c r="A82" s="2"/>
      <c r="B82" s="2"/>
      <c r="C82" s="2"/>
      <c r="D82" s="2"/>
      <c r="E82" s="2"/>
      <c r="F82" s="2"/>
      <c r="G82" s="2"/>
      <c r="H82" s="2"/>
      <c r="I82" s="2"/>
      <c r="J82" s="2"/>
      <c r="K82" s="35">
        <v>0</v>
      </c>
      <c r="L82" s="35">
        <f>L81-N81</f>
        <v>0.26640999999999998</v>
      </c>
      <c r="M82" s="32">
        <f>K82+L82</f>
        <v>0.26640999999999998</v>
      </c>
      <c r="N82" s="32">
        <f>N81/2</f>
        <v>-0.13320499999999999</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L11" sqref="L11:N38"/>
    </sheetView>
  </sheetViews>
  <sheetFormatPr defaultColWidth="14.42578125" defaultRowHeight="15" x14ac:dyDescent="0.25"/>
  <cols>
    <col min="1" max="1" width="10.5703125" style="96" customWidth="1"/>
    <col min="2" max="2" width="18.5703125" style="96" customWidth="1"/>
    <col min="3" max="4" width="12.7109375" style="96" customWidth="1"/>
    <col min="5" max="5" width="14.7109375" style="96" customWidth="1"/>
    <col min="6" max="6" width="12.42578125" style="96" customWidth="1"/>
    <col min="7" max="7" width="15.140625" style="96" customWidth="1"/>
    <col min="8" max="9" width="12.7109375" style="96" customWidth="1"/>
    <col min="10" max="10" width="15" style="96" customWidth="1"/>
    <col min="11" max="11" width="9.140625" style="96" customWidth="1"/>
    <col min="12" max="12" width="13" style="96" customWidth="1"/>
    <col min="13" max="13" width="12.7109375" style="96" customWidth="1"/>
    <col min="14" max="14" width="14.28515625" style="96" customWidth="1"/>
    <col min="15" max="15" width="7.85546875" style="96" customWidth="1"/>
    <col min="16" max="17" width="9.140625" style="96" customWidth="1"/>
    <col min="18" max="16384" width="14.42578125" style="96"/>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282</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296</v>
      </c>
      <c r="D9" s="116"/>
      <c r="E9" s="116"/>
      <c r="F9" s="116"/>
      <c r="G9" s="116"/>
      <c r="H9" s="116"/>
      <c r="I9" s="116"/>
      <c r="J9" s="117"/>
      <c r="K9" s="6"/>
      <c r="L9" s="6"/>
      <c r="M9" s="6"/>
      <c r="N9" s="6"/>
      <c r="O9" s="6"/>
      <c r="P9" s="6"/>
      <c r="Q9" s="6"/>
    </row>
    <row r="10" spans="1:17" x14ac:dyDescent="0.25">
      <c r="A10" s="111" t="s">
        <v>14</v>
      </c>
      <c r="B10" s="104"/>
      <c r="C10" s="115" t="s">
        <v>286</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88">
        <v>205</v>
      </c>
      <c r="E13" s="11">
        <f t="shared" ref="E13:E60" si="0">SUM(C13,D13)</f>
        <v>205</v>
      </c>
      <c r="F13" s="8">
        <v>49</v>
      </c>
      <c r="G13" s="12" t="s">
        <v>21</v>
      </c>
      <c r="H13" s="37">
        <v>0</v>
      </c>
      <c r="I13" s="88">
        <v>205</v>
      </c>
      <c r="J13" s="8">
        <f t="shared" ref="J13:J60" si="1">SUM(H13,I13)</f>
        <v>205</v>
      </c>
      <c r="K13" s="2"/>
      <c r="L13" s="2"/>
      <c r="M13" s="7"/>
      <c r="N13" s="7"/>
      <c r="O13" s="2"/>
      <c r="P13" s="2"/>
      <c r="Q13" s="2"/>
    </row>
    <row r="14" spans="1:17" x14ac:dyDescent="0.25">
      <c r="A14" s="8">
        <f t="shared" ref="A14:A36" si="2">A13+1</f>
        <v>2</v>
      </c>
      <c r="B14" s="9" t="s">
        <v>22</v>
      </c>
      <c r="C14" s="37">
        <v>0</v>
      </c>
      <c r="D14" s="88">
        <v>205</v>
      </c>
      <c r="E14" s="11">
        <f t="shared" si="0"/>
        <v>205</v>
      </c>
      <c r="F14" s="8">
        <f t="shared" ref="F14:F36" si="3">F13+1</f>
        <v>50</v>
      </c>
      <c r="G14" s="12" t="s">
        <v>23</v>
      </c>
      <c r="H14" s="37">
        <v>0</v>
      </c>
      <c r="I14" s="88">
        <v>205</v>
      </c>
      <c r="J14" s="8">
        <f t="shared" si="1"/>
        <v>205</v>
      </c>
      <c r="K14" s="2"/>
      <c r="L14" s="2" t="s">
        <v>20</v>
      </c>
      <c r="M14" s="7">
        <f>AVERAGE(C13:C16)</f>
        <v>0</v>
      </c>
      <c r="N14" s="7">
        <f>AVERAGE(D13:D16)</f>
        <v>205</v>
      </c>
      <c r="O14" s="2"/>
      <c r="P14" s="2"/>
      <c r="Q14" s="2"/>
    </row>
    <row r="15" spans="1:17" x14ac:dyDescent="0.25">
      <c r="A15" s="8">
        <f t="shared" si="2"/>
        <v>3</v>
      </c>
      <c r="B15" s="9" t="s">
        <v>24</v>
      </c>
      <c r="C15" s="37">
        <v>0</v>
      </c>
      <c r="D15" s="88">
        <v>205</v>
      </c>
      <c r="E15" s="11">
        <f t="shared" si="0"/>
        <v>205</v>
      </c>
      <c r="F15" s="8">
        <f t="shared" si="3"/>
        <v>51</v>
      </c>
      <c r="G15" s="12" t="s">
        <v>25</v>
      </c>
      <c r="H15" s="37">
        <v>0</v>
      </c>
      <c r="I15" s="88">
        <v>205</v>
      </c>
      <c r="J15" s="8">
        <f t="shared" si="1"/>
        <v>205</v>
      </c>
      <c r="K15" s="2"/>
      <c r="L15" s="2" t="s">
        <v>28</v>
      </c>
      <c r="M15" s="7">
        <f>AVERAGE(C17:C20)</f>
        <v>0</v>
      </c>
      <c r="N15" s="7">
        <f>AVERAGE(D17:D20)</f>
        <v>205</v>
      </c>
      <c r="O15" s="2"/>
      <c r="P15" s="2"/>
      <c r="Q15" s="2"/>
    </row>
    <row r="16" spans="1:17" x14ac:dyDescent="0.25">
      <c r="A16" s="8">
        <f t="shared" si="2"/>
        <v>4</v>
      </c>
      <c r="B16" s="9" t="s">
        <v>26</v>
      </c>
      <c r="C16" s="37">
        <v>0</v>
      </c>
      <c r="D16" s="88">
        <v>205</v>
      </c>
      <c r="E16" s="11">
        <f t="shared" si="0"/>
        <v>205</v>
      </c>
      <c r="F16" s="8">
        <f t="shared" si="3"/>
        <v>52</v>
      </c>
      <c r="G16" s="12" t="s">
        <v>27</v>
      </c>
      <c r="H16" s="37">
        <v>0</v>
      </c>
      <c r="I16" s="88">
        <v>205</v>
      </c>
      <c r="J16" s="8">
        <f t="shared" si="1"/>
        <v>205</v>
      </c>
      <c r="K16" s="2"/>
      <c r="L16" s="2" t="s">
        <v>36</v>
      </c>
      <c r="M16" s="7">
        <f>AVERAGE(C21:C24)</f>
        <v>0</v>
      </c>
      <c r="N16" s="7">
        <f>AVERAGE(D21:D24)</f>
        <v>205</v>
      </c>
      <c r="O16" s="2"/>
      <c r="P16" s="2"/>
      <c r="Q16" s="2"/>
    </row>
    <row r="17" spans="1:17" x14ac:dyDescent="0.25">
      <c r="A17" s="8">
        <f t="shared" si="2"/>
        <v>5</v>
      </c>
      <c r="B17" s="9" t="s">
        <v>28</v>
      </c>
      <c r="C17" s="37">
        <v>0</v>
      </c>
      <c r="D17" s="88">
        <v>205</v>
      </c>
      <c r="E17" s="11">
        <f t="shared" si="0"/>
        <v>205</v>
      </c>
      <c r="F17" s="8">
        <f t="shared" si="3"/>
        <v>53</v>
      </c>
      <c r="G17" s="12" t="s">
        <v>29</v>
      </c>
      <c r="H17" s="37">
        <v>0</v>
      </c>
      <c r="I17" s="88">
        <v>205</v>
      </c>
      <c r="J17" s="8">
        <f t="shared" si="1"/>
        <v>205</v>
      </c>
      <c r="K17" s="2"/>
      <c r="L17" s="2" t="s">
        <v>44</v>
      </c>
      <c r="M17" s="7">
        <f>AVERAGE(C25:C28)</f>
        <v>0</v>
      </c>
      <c r="N17" s="7">
        <f>AVERAGE(D25:D28)</f>
        <v>205</v>
      </c>
      <c r="O17" s="2"/>
      <c r="P17" s="2"/>
      <c r="Q17" s="2"/>
    </row>
    <row r="18" spans="1:17" x14ac:dyDescent="0.25">
      <c r="A18" s="8">
        <f t="shared" si="2"/>
        <v>6</v>
      </c>
      <c r="B18" s="9" t="s">
        <v>30</v>
      </c>
      <c r="C18" s="37">
        <v>0</v>
      </c>
      <c r="D18" s="88">
        <v>205</v>
      </c>
      <c r="E18" s="11">
        <f t="shared" si="0"/>
        <v>205</v>
      </c>
      <c r="F18" s="8">
        <f t="shared" si="3"/>
        <v>54</v>
      </c>
      <c r="G18" s="12" t="s">
        <v>31</v>
      </c>
      <c r="H18" s="37">
        <v>0</v>
      </c>
      <c r="I18" s="88">
        <v>205</v>
      </c>
      <c r="J18" s="8">
        <f t="shared" si="1"/>
        <v>205</v>
      </c>
      <c r="K18" s="2"/>
      <c r="L18" s="2" t="s">
        <v>52</v>
      </c>
      <c r="M18" s="7">
        <f>AVERAGE(C29:C32)</f>
        <v>0</v>
      </c>
      <c r="N18" s="7">
        <f>AVERAGE(D29:D32)</f>
        <v>205</v>
      </c>
      <c r="O18" s="2"/>
      <c r="P18" s="2"/>
      <c r="Q18" s="2"/>
    </row>
    <row r="19" spans="1:17" x14ac:dyDescent="0.25">
      <c r="A19" s="8">
        <f t="shared" si="2"/>
        <v>7</v>
      </c>
      <c r="B19" s="9" t="s">
        <v>32</v>
      </c>
      <c r="C19" s="37">
        <v>0</v>
      </c>
      <c r="D19" s="88">
        <v>205</v>
      </c>
      <c r="E19" s="11">
        <f t="shared" si="0"/>
        <v>205</v>
      </c>
      <c r="F19" s="8">
        <f t="shared" si="3"/>
        <v>55</v>
      </c>
      <c r="G19" s="12" t="s">
        <v>33</v>
      </c>
      <c r="H19" s="37">
        <v>0</v>
      </c>
      <c r="I19" s="88">
        <v>205</v>
      </c>
      <c r="J19" s="8">
        <f t="shared" si="1"/>
        <v>205</v>
      </c>
      <c r="K19" s="2"/>
      <c r="L19" s="2" t="s">
        <v>60</v>
      </c>
      <c r="M19" s="7">
        <f>AVERAGE(C33:C36)</f>
        <v>0</v>
      </c>
      <c r="N19" s="7">
        <f>AVERAGE(D33:D36)</f>
        <v>205</v>
      </c>
      <c r="O19" s="2"/>
      <c r="P19" s="2"/>
      <c r="Q19" s="2"/>
    </row>
    <row r="20" spans="1:17" x14ac:dyDescent="0.25">
      <c r="A20" s="8">
        <f t="shared" si="2"/>
        <v>8</v>
      </c>
      <c r="B20" s="9" t="s">
        <v>34</v>
      </c>
      <c r="C20" s="37">
        <v>0</v>
      </c>
      <c r="D20" s="88">
        <v>205</v>
      </c>
      <c r="E20" s="11">
        <f t="shared" si="0"/>
        <v>205</v>
      </c>
      <c r="F20" s="8">
        <f t="shared" si="3"/>
        <v>56</v>
      </c>
      <c r="G20" s="12" t="s">
        <v>35</v>
      </c>
      <c r="H20" s="37">
        <v>0</v>
      </c>
      <c r="I20" s="88">
        <v>205</v>
      </c>
      <c r="J20" s="8">
        <f t="shared" si="1"/>
        <v>205</v>
      </c>
      <c r="K20" s="2"/>
      <c r="L20" s="2" t="s">
        <v>68</v>
      </c>
      <c r="M20" s="7">
        <f>AVERAGE(C37:C40)</f>
        <v>0</v>
      </c>
      <c r="N20" s="7">
        <f>AVERAGE(D37:D40)</f>
        <v>205</v>
      </c>
      <c r="O20" s="2"/>
      <c r="P20" s="2"/>
      <c r="Q20" s="2"/>
    </row>
    <row r="21" spans="1:17" ht="15.75" customHeight="1" x14ac:dyDescent="0.25">
      <c r="A21" s="8">
        <f t="shared" si="2"/>
        <v>9</v>
      </c>
      <c r="B21" s="9" t="s">
        <v>36</v>
      </c>
      <c r="C21" s="37">
        <v>0</v>
      </c>
      <c r="D21" s="88">
        <v>205</v>
      </c>
      <c r="E21" s="11">
        <f t="shared" si="0"/>
        <v>205</v>
      </c>
      <c r="F21" s="8">
        <f t="shared" si="3"/>
        <v>57</v>
      </c>
      <c r="G21" s="12" t="s">
        <v>37</v>
      </c>
      <c r="H21" s="37">
        <v>0</v>
      </c>
      <c r="I21" s="88">
        <v>205</v>
      </c>
      <c r="J21" s="8">
        <f t="shared" si="1"/>
        <v>205</v>
      </c>
      <c r="K21" s="2"/>
      <c r="L21" s="2" t="s">
        <v>76</v>
      </c>
      <c r="M21" s="7">
        <f>AVERAGE(C41:C44)</f>
        <v>0</v>
      </c>
      <c r="N21" s="7">
        <f>AVERAGE(D41:D44)</f>
        <v>205</v>
      </c>
      <c r="O21" s="2"/>
      <c r="P21" s="2"/>
      <c r="Q21" s="2"/>
    </row>
    <row r="22" spans="1:17" ht="15.75" customHeight="1" x14ac:dyDescent="0.25">
      <c r="A22" s="8">
        <f t="shared" si="2"/>
        <v>10</v>
      </c>
      <c r="B22" s="9" t="s">
        <v>38</v>
      </c>
      <c r="C22" s="37">
        <v>0</v>
      </c>
      <c r="D22" s="88">
        <v>205</v>
      </c>
      <c r="E22" s="11">
        <f t="shared" si="0"/>
        <v>205</v>
      </c>
      <c r="F22" s="8">
        <f t="shared" si="3"/>
        <v>58</v>
      </c>
      <c r="G22" s="12" t="s">
        <v>39</v>
      </c>
      <c r="H22" s="37">
        <v>0</v>
      </c>
      <c r="I22" s="88">
        <v>205</v>
      </c>
      <c r="J22" s="8">
        <f t="shared" si="1"/>
        <v>205</v>
      </c>
      <c r="K22" s="2"/>
      <c r="L22" s="2" t="s">
        <v>84</v>
      </c>
      <c r="M22" s="7">
        <f>AVERAGE(C45:C48)</f>
        <v>0</v>
      </c>
      <c r="N22" s="7">
        <f>AVERAGE(D45:D48)</f>
        <v>205</v>
      </c>
      <c r="O22" s="2"/>
      <c r="P22" s="2"/>
      <c r="Q22" s="2"/>
    </row>
    <row r="23" spans="1:17" ht="15.75" customHeight="1" x14ac:dyDescent="0.25">
      <c r="A23" s="8">
        <f t="shared" si="2"/>
        <v>11</v>
      </c>
      <c r="B23" s="9" t="s">
        <v>40</v>
      </c>
      <c r="C23" s="37">
        <v>0</v>
      </c>
      <c r="D23" s="88">
        <v>205</v>
      </c>
      <c r="E23" s="11">
        <f t="shared" si="0"/>
        <v>205</v>
      </c>
      <c r="F23" s="8">
        <f t="shared" si="3"/>
        <v>59</v>
      </c>
      <c r="G23" s="12" t="s">
        <v>41</v>
      </c>
      <c r="H23" s="37">
        <v>0</v>
      </c>
      <c r="I23" s="88">
        <v>205</v>
      </c>
      <c r="J23" s="8">
        <f t="shared" si="1"/>
        <v>205</v>
      </c>
      <c r="K23" s="2"/>
      <c r="L23" s="2" t="s">
        <v>92</v>
      </c>
      <c r="M23" s="7">
        <f>AVERAGE(C49:C52)</f>
        <v>0</v>
      </c>
      <c r="N23" s="7">
        <f>AVERAGE(D49:D52)</f>
        <v>205</v>
      </c>
      <c r="O23" s="2"/>
      <c r="P23" s="2"/>
      <c r="Q23" s="2"/>
    </row>
    <row r="24" spans="1:17" ht="15.75" customHeight="1" x14ac:dyDescent="0.25">
      <c r="A24" s="8">
        <f t="shared" si="2"/>
        <v>12</v>
      </c>
      <c r="B24" s="9" t="s">
        <v>42</v>
      </c>
      <c r="C24" s="37">
        <v>0</v>
      </c>
      <c r="D24" s="88">
        <v>205</v>
      </c>
      <c r="E24" s="11">
        <f t="shared" si="0"/>
        <v>205</v>
      </c>
      <c r="F24" s="8">
        <f t="shared" si="3"/>
        <v>60</v>
      </c>
      <c r="G24" s="12" t="s">
        <v>43</v>
      </c>
      <c r="H24" s="37">
        <v>0</v>
      </c>
      <c r="I24" s="88">
        <v>205</v>
      </c>
      <c r="J24" s="8">
        <f t="shared" si="1"/>
        <v>205</v>
      </c>
      <c r="K24" s="2"/>
      <c r="L24" s="13" t="s">
        <v>100</v>
      </c>
      <c r="M24" s="7">
        <f>AVERAGE(C53:C56)</f>
        <v>0</v>
      </c>
      <c r="N24" s="7">
        <f>AVERAGE(D53:D56)</f>
        <v>205</v>
      </c>
      <c r="O24" s="2"/>
      <c r="P24" s="2"/>
      <c r="Q24" s="2"/>
    </row>
    <row r="25" spans="1:17" ht="15.75" customHeight="1" x14ac:dyDescent="0.25">
      <c r="A25" s="8">
        <f t="shared" si="2"/>
        <v>13</v>
      </c>
      <c r="B25" s="9" t="s">
        <v>44</v>
      </c>
      <c r="C25" s="37">
        <v>0</v>
      </c>
      <c r="D25" s="88">
        <v>205</v>
      </c>
      <c r="E25" s="11">
        <f t="shared" si="0"/>
        <v>205</v>
      </c>
      <c r="F25" s="8">
        <f t="shared" si="3"/>
        <v>61</v>
      </c>
      <c r="G25" s="12" t="s">
        <v>45</v>
      </c>
      <c r="H25" s="37">
        <v>0</v>
      </c>
      <c r="I25" s="88">
        <v>205</v>
      </c>
      <c r="J25" s="8">
        <f t="shared" si="1"/>
        <v>205</v>
      </c>
      <c r="K25" s="2"/>
      <c r="L25" s="16" t="s">
        <v>108</v>
      </c>
      <c r="M25" s="7">
        <f>AVERAGE(C57:C60)</f>
        <v>0</v>
      </c>
      <c r="N25" s="7">
        <f>AVERAGE(D57:D60)</f>
        <v>205</v>
      </c>
      <c r="O25" s="2"/>
      <c r="P25" s="2"/>
      <c r="Q25" s="2"/>
    </row>
    <row r="26" spans="1:17" ht="15.75" customHeight="1" x14ac:dyDescent="0.25">
      <c r="A26" s="8">
        <f t="shared" si="2"/>
        <v>14</v>
      </c>
      <c r="B26" s="9" t="s">
        <v>46</v>
      </c>
      <c r="C26" s="37">
        <v>0</v>
      </c>
      <c r="D26" s="88">
        <v>205</v>
      </c>
      <c r="E26" s="11">
        <f t="shared" si="0"/>
        <v>205</v>
      </c>
      <c r="F26" s="8">
        <f t="shared" si="3"/>
        <v>62</v>
      </c>
      <c r="G26" s="12" t="s">
        <v>47</v>
      </c>
      <c r="H26" s="37">
        <v>0</v>
      </c>
      <c r="I26" s="88">
        <v>205</v>
      </c>
      <c r="J26" s="8">
        <f t="shared" si="1"/>
        <v>205</v>
      </c>
      <c r="K26" s="2"/>
      <c r="L26" s="16" t="s">
        <v>21</v>
      </c>
      <c r="M26" s="7">
        <f>AVERAGE(H13:H16)</f>
        <v>0</v>
      </c>
      <c r="N26" s="7">
        <f>AVERAGE(I13:I16)</f>
        <v>205</v>
      </c>
      <c r="O26" s="2"/>
      <c r="P26" s="2"/>
      <c r="Q26" s="2"/>
    </row>
    <row r="27" spans="1:17" ht="15.75" customHeight="1" x14ac:dyDescent="0.25">
      <c r="A27" s="8">
        <f t="shared" si="2"/>
        <v>15</v>
      </c>
      <c r="B27" s="9" t="s">
        <v>48</v>
      </c>
      <c r="C27" s="37">
        <v>0</v>
      </c>
      <c r="D27" s="88">
        <v>205</v>
      </c>
      <c r="E27" s="11">
        <f t="shared" si="0"/>
        <v>205</v>
      </c>
      <c r="F27" s="8">
        <f t="shared" si="3"/>
        <v>63</v>
      </c>
      <c r="G27" s="12" t="s">
        <v>49</v>
      </c>
      <c r="H27" s="37">
        <v>0</v>
      </c>
      <c r="I27" s="88">
        <v>205</v>
      </c>
      <c r="J27" s="8">
        <f t="shared" si="1"/>
        <v>205</v>
      </c>
      <c r="K27" s="2"/>
      <c r="L27" s="24" t="s">
        <v>29</v>
      </c>
      <c r="M27" s="7">
        <f>AVERAGE(H17:H20)</f>
        <v>0</v>
      </c>
      <c r="N27" s="7">
        <f>AVERAGE(I17:I20)</f>
        <v>205</v>
      </c>
      <c r="O27" s="2"/>
      <c r="P27" s="2"/>
      <c r="Q27" s="2"/>
    </row>
    <row r="28" spans="1:17" ht="15.75" customHeight="1" x14ac:dyDescent="0.25">
      <c r="A28" s="8">
        <f t="shared" si="2"/>
        <v>16</v>
      </c>
      <c r="B28" s="9" t="s">
        <v>50</v>
      </c>
      <c r="C28" s="37">
        <v>0</v>
      </c>
      <c r="D28" s="88">
        <v>205</v>
      </c>
      <c r="E28" s="11">
        <f t="shared" si="0"/>
        <v>205</v>
      </c>
      <c r="F28" s="8">
        <f t="shared" si="3"/>
        <v>64</v>
      </c>
      <c r="G28" s="12" t="s">
        <v>51</v>
      </c>
      <c r="H28" s="37">
        <v>0</v>
      </c>
      <c r="I28" s="88">
        <v>205</v>
      </c>
      <c r="J28" s="8">
        <f t="shared" si="1"/>
        <v>205</v>
      </c>
      <c r="K28" s="2"/>
      <c r="L28" s="2" t="s">
        <v>37</v>
      </c>
      <c r="M28" s="7">
        <f>AVERAGE(H21:H24)</f>
        <v>0</v>
      </c>
      <c r="N28" s="7">
        <f>AVERAGE(I21:I24)</f>
        <v>205</v>
      </c>
      <c r="O28" s="2"/>
      <c r="P28" s="2"/>
      <c r="Q28" s="2"/>
    </row>
    <row r="29" spans="1:17" ht="15.75" customHeight="1" x14ac:dyDescent="0.25">
      <c r="A29" s="8">
        <f t="shared" si="2"/>
        <v>17</v>
      </c>
      <c r="B29" s="9" t="s">
        <v>52</v>
      </c>
      <c r="C29" s="37">
        <v>0</v>
      </c>
      <c r="D29" s="88">
        <v>205</v>
      </c>
      <c r="E29" s="11">
        <f t="shared" si="0"/>
        <v>205</v>
      </c>
      <c r="F29" s="8">
        <f t="shared" si="3"/>
        <v>65</v>
      </c>
      <c r="G29" s="12" t="s">
        <v>53</v>
      </c>
      <c r="H29" s="37">
        <v>0</v>
      </c>
      <c r="I29" s="88">
        <v>205</v>
      </c>
      <c r="J29" s="8">
        <f t="shared" si="1"/>
        <v>205</v>
      </c>
      <c r="K29" s="2"/>
      <c r="L29" s="2" t="s">
        <v>45</v>
      </c>
      <c r="M29" s="7">
        <f>AVERAGE(H25:H28)</f>
        <v>0</v>
      </c>
      <c r="N29" s="7">
        <f>AVERAGE(I25:I28)</f>
        <v>205</v>
      </c>
      <c r="O29" s="2"/>
      <c r="P29" s="2"/>
      <c r="Q29" s="2"/>
    </row>
    <row r="30" spans="1:17" ht="15.75" customHeight="1" x14ac:dyDescent="0.25">
      <c r="A30" s="8">
        <f t="shared" si="2"/>
        <v>18</v>
      </c>
      <c r="B30" s="9" t="s">
        <v>54</v>
      </c>
      <c r="C30" s="37">
        <v>0</v>
      </c>
      <c r="D30" s="88">
        <v>205</v>
      </c>
      <c r="E30" s="11">
        <f t="shared" si="0"/>
        <v>205</v>
      </c>
      <c r="F30" s="8">
        <f t="shared" si="3"/>
        <v>66</v>
      </c>
      <c r="G30" s="12" t="s">
        <v>55</v>
      </c>
      <c r="H30" s="37">
        <v>0</v>
      </c>
      <c r="I30" s="88">
        <v>205</v>
      </c>
      <c r="J30" s="8">
        <f t="shared" si="1"/>
        <v>205</v>
      </c>
      <c r="K30" s="2"/>
      <c r="L30" s="2" t="s">
        <v>53</v>
      </c>
      <c r="M30" s="7">
        <f>AVERAGE(H29:H32)</f>
        <v>0</v>
      </c>
      <c r="N30" s="7">
        <f>AVERAGE(I29:I32)</f>
        <v>205</v>
      </c>
      <c r="O30" s="2"/>
      <c r="P30" s="2"/>
      <c r="Q30" s="2"/>
    </row>
    <row r="31" spans="1:17" ht="15.75" customHeight="1" x14ac:dyDescent="0.25">
      <c r="A31" s="8">
        <f t="shared" si="2"/>
        <v>19</v>
      </c>
      <c r="B31" s="9" t="s">
        <v>56</v>
      </c>
      <c r="C31" s="37">
        <v>0</v>
      </c>
      <c r="D31" s="88">
        <v>205</v>
      </c>
      <c r="E31" s="11">
        <f t="shared" si="0"/>
        <v>205</v>
      </c>
      <c r="F31" s="8">
        <f t="shared" si="3"/>
        <v>67</v>
      </c>
      <c r="G31" s="12" t="s">
        <v>57</v>
      </c>
      <c r="H31" s="37">
        <v>0</v>
      </c>
      <c r="I31" s="88">
        <v>205</v>
      </c>
      <c r="J31" s="8">
        <f t="shared" si="1"/>
        <v>205</v>
      </c>
      <c r="K31" s="2"/>
      <c r="L31" s="2" t="s">
        <v>61</v>
      </c>
      <c r="M31" s="7">
        <f>AVERAGE(H33:H36)</f>
        <v>0</v>
      </c>
      <c r="N31" s="7">
        <f>AVERAGE(I33:I36)</f>
        <v>205</v>
      </c>
      <c r="O31" s="2"/>
      <c r="P31" s="2"/>
      <c r="Q31" s="2"/>
    </row>
    <row r="32" spans="1:17" ht="15.75" customHeight="1" x14ac:dyDescent="0.25">
      <c r="A32" s="8">
        <f t="shared" si="2"/>
        <v>20</v>
      </c>
      <c r="B32" s="9" t="s">
        <v>58</v>
      </c>
      <c r="C32" s="37">
        <v>0</v>
      </c>
      <c r="D32" s="88">
        <v>205</v>
      </c>
      <c r="E32" s="11">
        <f t="shared" si="0"/>
        <v>205</v>
      </c>
      <c r="F32" s="8">
        <f t="shared" si="3"/>
        <v>68</v>
      </c>
      <c r="G32" s="12" t="s">
        <v>59</v>
      </c>
      <c r="H32" s="37">
        <v>0</v>
      </c>
      <c r="I32" s="88">
        <v>205</v>
      </c>
      <c r="J32" s="8">
        <f t="shared" si="1"/>
        <v>205</v>
      </c>
      <c r="K32" s="2"/>
      <c r="L32" s="2" t="s">
        <v>69</v>
      </c>
      <c r="M32" s="7">
        <f>AVERAGE(H37:H40)</f>
        <v>0</v>
      </c>
      <c r="N32" s="7">
        <f>AVERAGE(I37:I40)</f>
        <v>205</v>
      </c>
      <c r="O32" s="2"/>
      <c r="P32" s="2"/>
      <c r="Q32" s="2"/>
    </row>
    <row r="33" spans="1:17" ht="15.75" customHeight="1" x14ac:dyDescent="0.25">
      <c r="A33" s="8">
        <f t="shared" si="2"/>
        <v>21</v>
      </c>
      <c r="B33" s="9" t="s">
        <v>60</v>
      </c>
      <c r="C33" s="37">
        <v>0</v>
      </c>
      <c r="D33" s="88">
        <v>205</v>
      </c>
      <c r="E33" s="11">
        <f t="shared" si="0"/>
        <v>205</v>
      </c>
      <c r="F33" s="8">
        <f t="shared" si="3"/>
        <v>69</v>
      </c>
      <c r="G33" s="12" t="s">
        <v>61</v>
      </c>
      <c r="H33" s="37">
        <v>0</v>
      </c>
      <c r="I33" s="88">
        <v>205</v>
      </c>
      <c r="J33" s="8">
        <f t="shared" si="1"/>
        <v>205</v>
      </c>
      <c r="K33" s="2"/>
      <c r="L33" s="2" t="s">
        <v>77</v>
      </c>
      <c r="M33" s="7">
        <f>AVERAGE(H41:H44)</f>
        <v>0</v>
      </c>
      <c r="N33" s="7">
        <f>AVERAGE(I41:I44)</f>
        <v>205</v>
      </c>
      <c r="O33" s="2"/>
      <c r="P33" s="2"/>
      <c r="Q33" s="2"/>
    </row>
    <row r="34" spans="1:17" ht="15.75" customHeight="1" x14ac:dyDescent="0.25">
      <c r="A34" s="8">
        <f t="shared" si="2"/>
        <v>22</v>
      </c>
      <c r="B34" s="9" t="s">
        <v>62</v>
      </c>
      <c r="C34" s="37">
        <v>0</v>
      </c>
      <c r="D34" s="88">
        <v>205</v>
      </c>
      <c r="E34" s="11">
        <f t="shared" si="0"/>
        <v>205</v>
      </c>
      <c r="F34" s="8">
        <f t="shared" si="3"/>
        <v>70</v>
      </c>
      <c r="G34" s="12" t="s">
        <v>63</v>
      </c>
      <c r="H34" s="37">
        <v>0</v>
      </c>
      <c r="I34" s="88">
        <v>205</v>
      </c>
      <c r="J34" s="8">
        <f t="shared" si="1"/>
        <v>205</v>
      </c>
      <c r="K34" s="2"/>
      <c r="L34" s="2" t="s">
        <v>85</v>
      </c>
      <c r="M34" s="7">
        <f>AVERAGE(H45:H48)</f>
        <v>0</v>
      </c>
      <c r="N34" s="7">
        <f>AVERAGE(I45:I48)</f>
        <v>205</v>
      </c>
      <c r="O34" s="2"/>
      <c r="P34" s="2"/>
      <c r="Q34" s="2"/>
    </row>
    <row r="35" spans="1:17" ht="15.75" customHeight="1" x14ac:dyDescent="0.25">
      <c r="A35" s="8">
        <f t="shared" si="2"/>
        <v>23</v>
      </c>
      <c r="B35" s="9" t="s">
        <v>64</v>
      </c>
      <c r="C35" s="37">
        <v>0</v>
      </c>
      <c r="D35" s="88">
        <v>205</v>
      </c>
      <c r="E35" s="11">
        <f t="shared" si="0"/>
        <v>205</v>
      </c>
      <c r="F35" s="8">
        <f t="shared" si="3"/>
        <v>71</v>
      </c>
      <c r="G35" s="12" t="s">
        <v>65</v>
      </c>
      <c r="H35" s="37">
        <v>0</v>
      </c>
      <c r="I35" s="88">
        <v>205</v>
      </c>
      <c r="J35" s="8">
        <f t="shared" si="1"/>
        <v>205</v>
      </c>
      <c r="K35" s="2"/>
      <c r="L35" s="2" t="s">
        <v>93</v>
      </c>
      <c r="M35" s="7">
        <f>AVERAGE(H49:H52)</f>
        <v>0</v>
      </c>
      <c r="N35" s="7">
        <f>AVERAGE(I49:I52)</f>
        <v>205</v>
      </c>
      <c r="O35" s="2"/>
      <c r="P35" s="2"/>
      <c r="Q35" s="2"/>
    </row>
    <row r="36" spans="1:17" ht="15.75" customHeight="1" x14ac:dyDescent="0.25">
      <c r="A36" s="8">
        <f t="shared" si="2"/>
        <v>24</v>
      </c>
      <c r="B36" s="9" t="s">
        <v>66</v>
      </c>
      <c r="C36" s="37">
        <v>0</v>
      </c>
      <c r="D36" s="88">
        <v>205</v>
      </c>
      <c r="E36" s="11">
        <f t="shared" si="0"/>
        <v>205</v>
      </c>
      <c r="F36" s="8">
        <f t="shared" si="3"/>
        <v>72</v>
      </c>
      <c r="G36" s="12" t="s">
        <v>67</v>
      </c>
      <c r="H36" s="37">
        <v>0</v>
      </c>
      <c r="I36" s="88">
        <v>205</v>
      </c>
      <c r="J36" s="8">
        <f t="shared" si="1"/>
        <v>205</v>
      </c>
      <c r="K36" s="2"/>
      <c r="L36" s="101" t="s">
        <v>101</v>
      </c>
      <c r="M36" s="7">
        <f>AVERAGE(H53:H56)</f>
        <v>0</v>
      </c>
      <c r="N36" s="7">
        <f>AVERAGE(I53:I56)</f>
        <v>205</v>
      </c>
      <c r="O36" s="2"/>
      <c r="P36" s="2"/>
      <c r="Q36" s="2"/>
    </row>
    <row r="37" spans="1:17" ht="15.75" customHeight="1" x14ac:dyDescent="0.25">
      <c r="A37" s="8">
        <v>25</v>
      </c>
      <c r="B37" s="9" t="s">
        <v>68</v>
      </c>
      <c r="C37" s="37">
        <v>0</v>
      </c>
      <c r="D37" s="88">
        <v>205</v>
      </c>
      <c r="E37" s="11">
        <f t="shared" si="0"/>
        <v>205</v>
      </c>
      <c r="F37" s="8">
        <v>73</v>
      </c>
      <c r="G37" s="12" t="s">
        <v>69</v>
      </c>
      <c r="H37" s="37">
        <v>0</v>
      </c>
      <c r="I37" s="88">
        <v>205</v>
      </c>
      <c r="J37" s="8">
        <f t="shared" si="1"/>
        <v>205</v>
      </c>
      <c r="K37" s="2"/>
      <c r="L37" s="101" t="s">
        <v>109</v>
      </c>
      <c r="M37" s="7">
        <f>AVERAGE(H57:H60)</f>
        <v>0</v>
      </c>
      <c r="N37" s="7">
        <f>AVERAGE(I57:I60)</f>
        <v>205</v>
      </c>
      <c r="O37" s="2"/>
      <c r="P37" s="2"/>
      <c r="Q37" s="2"/>
    </row>
    <row r="38" spans="1:17" ht="15.75" customHeight="1" x14ac:dyDescent="0.25">
      <c r="A38" s="8">
        <f t="shared" ref="A38:A60" si="4">A37+1</f>
        <v>26</v>
      </c>
      <c r="B38" s="9" t="s">
        <v>70</v>
      </c>
      <c r="C38" s="37">
        <v>0</v>
      </c>
      <c r="D38" s="88">
        <v>205</v>
      </c>
      <c r="E38" s="8">
        <f t="shared" si="0"/>
        <v>205</v>
      </c>
      <c r="F38" s="8">
        <f t="shared" ref="F38:F60" si="5">F37+1</f>
        <v>74</v>
      </c>
      <c r="G38" s="12" t="s">
        <v>71</v>
      </c>
      <c r="H38" s="37">
        <v>0</v>
      </c>
      <c r="I38" s="88">
        <v>205</v>
      </c>
      <c r="J38" s="8">
        <f t="shared" si="1"/>
        <v>205</v>
      </c>
      <c r="K38" s="2"/>
      <c r="L38" s="101" t="s">
        <v>302</v>
      </c>
      <c r="M38" s="101">
        <f>AVERAGE(M14:M37)</f>
        <v>0</v>
      </c>
      <c r="N38" s="101">
        <f>AVERAGE(N14:N37)</f>
        <v>205</v>
      </c>
      <c r="O38" s="2"/>
      <c r="P38" s="2"/>
      <c r="Q38" s="2"/>
    </row>
    <row r="39" spans="1:17" ht="15.75" customHeight="1" x14ac:dyDescent="0.25">
      <c r="A39" s="8">
        <f t="shared" si="4"/>
        <v>27</v>
      </c>
      <c r="B39" s="9" t="s">
        <v>72</v>
      </c>
      <c r="C39" s="37">
        <v>0</v>
      </c>
      <c r="D39" s="88">
        <v>205</v>
      </c>
      <c r="E39" s="8">
        <f t="shared" si="0"/>
        <v>205</v>
      </c>
      <c r="F39" s="8">
        <f t="shared" si="5"/>
        <v>75</v>
      </c>
      <c r="G39" s="12" t="s">
        <v>73</v>
      </c>
      <c r="H39" s="37">
        <v>0</v>
      </c>
      <c r="I39" s="88">
        <v>205</v>
      </c>
      <c r="J39" s="8">
        <f t="shared" si="1"/>
        <v>205</v>
      </c>
      <c r="K39" s="2"/>
      <c r="L39" s="2"/>
      <c r="M39" s="2"/>
      <c r="N39" s="2"/>
      <c r="O39" s="2"/>
      <c r="P39" s="2"/>
      <c r="Q39" s="2"/>
    </row>
    <row r="40" spans="1:17" ht="15.75" customHeight="1" x14ac:dyDescent="0.25">
      <c r="A40" s="8">
        <f t="shared" si="4"/>
        <v>28</v>
      </c>
      <c r="B40" s="9" t="s">
        <v>74</v>
      </c>
      <c r="C40" s="37">
        <v>0</v>
      </c>
      <c r="D40" s="88">
        <v>205</v>
      </c>
      <c r="E40" s="8">
        <f t="shared" si="0"/>
        <v>205</v>
      </c>
      <c r="F40" s="8">
        <f t="shared" si="5"/>
        <v>76</v>
      </c>
      <c r="G40" s="12" t="s">
        <v>75</v>
      </c>
      <c r="H40" s="37">
        <v>0</v>
      </c>
      <c r="I40" s="88">
        <v>205</v>
      </c>
      <c r="J40" s="8">
        <f t="shared" si="1"/>
        <v>205</v>
      </c>
      <c r="K40" s="2"/>
      <c r="L40" s="2"/>
      <c r="M40" s="2"/>
      <c r="N40" s="2"/>
      <c r="O40" s="2"/>
      <c r="P40" s="2"/>
      <c r="Q40" s="2"/>
    </row>
    <row r="41" spans="1:17" ht="15.75" customHeight="1" x14ac:dyDescent="0.25">
      <c r="A41" s="8">
        <f t="shared" si="4"/>
        <v>29</v>
      </c>
      <c r="B41" s="9" t="s">
        <v>76</v>
      </c>
      <c r="C41" s="37">
        <v>0</v>
      </c>
      <c r="D41" s="88">
        <v>205</v>
      </c>
      <c r="E41" s="8">
        <f t="shared" si="0"/>
        <v>205</v>
      </c>
      <c r="F41" s="8">
        <f t="shared" si="5"/>
        <v>77</v>
      </c>
      <c r="G41" s="12" t="s">
        <v>77</v>
      </c>
      <c r="H41" s="37">
        <v>0</v>
      </c>
      <c r="I41" s="88">
        <v>205</v>
      </c>
      <c r="J41" s="8">
        <f t="shared" si="1"/>
        <v>205</v>
      </c>
      <c r="K41" s="2"/>
      <c r="L41" s="2"/>
      <c r="M41" s="2"/>
      <c r="N41" s="2"/>
      <c r="O41" s="2"/>
      <c r="P41" s="2"/>
      <c r="Q41" s="2"/>
    </row>
    <row r="42" spans="1:17" ht="15.75" customHeight="1" x14ac:dyDescent="0.25">
      <c r="A42" s="8">
        <f t="shared" si="4"/>
        <v>30</v>
      </c>
      <c r="B42" s="9" t="s">
        <v>78</v>
      </c>
      <c r="C42" s="37">
        <v>0</v>
      </c>
      <c r="D42" s="88">
        <v>205</v>
      </c>
      <c r="E42" s="8">
        <f t="shared" si="0"/>
        <v>205</v>
      </c>
      <c r="F42" s="8">
        <f t="shared" si="5"/>
        <v>78</v>
      </c>
      <c r="G42" s="12" t="s">
        <v>79</v>
      </c>
      <c r="H42" s="37">
        <v>0</v>
      </c>
      <c r="I42" s="88">
        <v>205</v>
      </c>
      <c r="J42" s="8">
        <f t="shared" si="1"/>
        <v>205</v>
      </c>
      <c r="K42" s="2"/>
      <c r="L42" s="2"/>
      <c r="M42" s="2"/>
      <c r="N42" s="2"/>
      <c r="O42" s="2"/>
      <c r="P42" s="2"/>
      <c r="Q42" s="2"/>
    </row>
    <row r="43" spans="1:17" ht="15.75" customHeight="1" x14ac:dyDescent="0.25">
      <c r="A43" s="8">
        <f t="shared" si="4"/>
        <v>31</v>
      </c>
      <c r="B43" s="9" t="s">
        <v>80</v>
      </c>
      <c r="C43" s="37">
        <v>0</v>
      </c>
      <c r="D43" s="88">
        <v>205</v>
      </c>
      <c r="E43" s="8">
        <f t="shared" si="0"/>
        <v>205</v>
      </c>
      <c r="F43" s="8">
        <f t="shared" si="5"/>
        <v>79</v>
      </c>
      <c r="G43" s="12" t="s">
        <v>81</v>
      </c>
      <c r="H43" s="37">
        <v>0</v>
      </c>
      <c r="I43" s="88">
        <v>205</v>
      </c>
      <c r="J43" s="8">
        <f t="shared" si="1"/>
        <v>205</v>
      </c>
      <c r="K43" s="2"/>
      <c r="L43" s="2"/>
      <c r="M43" s="2"/>
      <c r="N43" s="2"/>
      <c r="O43" s="2"/>
      <c r="P43" s="2"/>
      <c r="Q43" s="2"/>
    </row>
    <row r="44" spans="1:17" ht="15.75" customHeight="1" x14ac:dyDescent="0.25">
      <c r="A44" s="8">
        <f t="shared" si="4"/>
        <v>32</v>
      </c>
      <c r="B44" s="9" t="s">
        <v>82</v>
      </c>
      <c r="C44" s="37">
        <v>0</v>
      </c>
      <c r="D44" s="88">
        <v>205</v>
      </c>
      <c r="E44" s="8">
        <f t="shared" si="0"/>
        <v>205</v>
      </c>
      <c r="F44" s="8">
        <f t="shared" si="5"/>
        <v>80</v>
      </c>
      <c r="G44" s="12" t="s">
        <v>83</v>
      </c>
      <c r="H44" s="37">
        <v>0</v>
      </c>
      <c r="I44" s="88">
        <v>205</v>
      </c>
      <c r="J44" s="8">
        <f t="shared" si="1"/>
        <v>205</v>
      </c>
      <c r="K44" s="2"/>
      <c r="L44" s="2"/>
      <c r="M44" s="2"/>
      <c r="N44" s="2"/>
      <c r="O44" s="2"/>
      <c r="P44" s="2"/>
      <c r="Q44" s="2"/>
    </row>
    <row r="45" spans="1:17" ht="15.75" customHeight="1" x14ac:dyDescent="0.25">
      <c r="A45" s="8">
        <f t="shared" si="4"/>
        <v>33</v>
      </c>
      <c r="B45" s="9" t="s">
        <v>84</v>
      </c>
      <c r="C45" s="37">
        <v>0</v>
      </c>
      <c r="D45" s="88">
        <v>205</v>
      </c>
      <c r="E45" s="8">
        <f t="shared" si="0"/>
        <v>205</v>
      </c>
      <c r="F45" s="8">
        <f t="shared" si="5"/>
        <v>81</v>
      </c>
      <c r="G45" s="12" t="s">
        <v>85</v>
      </c>
      <c r="H45" s="37">
        <v>0</v>
      </c>
      <c r="I45" s="88">
        <v>205</v>
      </c>
      <c r="J45" s="8">
        <f t="shared" si="1"/>
        <v>205</v>
      </c>
      <c r="K45" s="2"/>
      <c r="L45" s="2"/>
      <c r="M45" s="2"/>
      <c r="N45" s="2"/>
      <c r="O45" s="2"/>
      <c r="P45" s="2"/>
      <c r="Q45" s="2"/>
    </row>
    <row r="46" spans="1:17" ht="15.75" customHeight="1" x14ac:dyDescent="0.25">
      <c r="A46" s="8">
        <f t="shared" si="4"/>
        <v>34</v>
      </c>
      <c r="B46" s="9" t="s">
        <v>86</v>
      </c>
      <c r="C46" s="37">
        <v>0</v>
      </c>
      <c r="D46" s="88">
        <v>205</v>
      </c>
      <c r="E46" s="8">
        <f t="shared" si="0"/>
        <v>205</v>
      </c>
      <c r="F46" s="8">
        <f t="shared" si="5"/>
        <v>82</v>
      </c>
      <c r="G46" s="12" t="s">
        <v>87</v>
      </c>
      <c r="H46" s="37">
        <v>0</v>
      </c>
      <c r="I46" s="88">
        <v>205</v>
      </c>
      <c r="J46" s="8">
        <f t="shared" si="1"/>
        <v>205</v>
      </c>
      <c r="K46" s="2"/>
      <c r="L46" s="2"/>
      <c r="M46" s="2"/>
      <c r="N46" s="2"/>
      <c r="O46" s="2"/>
      <c r="P46" s="2"/>
      <c r="Q46" s="2"/>
    </row>
    <row r="47" spans="1:17" ht="15.75" customHeight="1" x14ac:dyDescent="0.25">
      <c r="A47" s="8">
        <f t="shared" si="4"/>
        <v>35</v>
      </c>
      <c r="B47" s="9" t="s">
        <v>88</v>
      </c>
      <c r="C47" s="37">
        <v>0</v>
      </c>
      <c r="D47" s="88">
        <v>205</v>
      </c>
      <c r="E47" s="8">
        <f t="shared" si="0"/>
        <v>205</v>
      </c>
      <c r="F47" s="8">
        <f t="shared" si="5"/>
        <v>83</v>
      </c>
      <c r="G47" s="12" t="s">
        <v>89</v>
      </c>
      <c r="H47" s="37">
        <v>0</v>
      </c>
      <c r="I47" s="88">
        <v>205</v>
      </c>
      <c r="J47" s="8">
        <f t="shared" si="1"/>
        <v>205</v>
      </c>
      <c r="K47" s="2"/>
      <c r="L47" s="2"/>
      <c r="M47" s="2"/>
      <c r="N47" s="2"/>
      <c r="O47" s="2"/>
      <c r="P47" s="2"/>
      <c r="Q47" s="2"/>
    </row>
    <row r="48" spans="1:17" ht="15.75" customHeight="1" x14ac:dyDescent="0.25">
      <c r="A48" s="8">
        <f t="shared" si="4"/>
        <v>36</v>
      </c>
      <c r="B48" s="9" t="s">
        <v>90</v>
      </c>
      <c r="C48" s="37">
        <v>0</v>
      </c>
      <c r="D48" s="88">
        <v>205</v>
      </c>
      <c r="E48" s="8">
        <f t="shared" si="0"/>
        <v>205</v>
      </c>
      <c r="F48" s="8">
        <f t="shared" si="5"/>
        <v>84</v>
      </c>
      <c r="G48" s="12" t="s">
        <v>91</v>
      </c>
      <c r="H48" s="37">
        <v>0</v>
      </c>
      <c r="I48" s="88">
        <v>205</v>
      </c>
      <c r="J48" s="8">
        <f t="shared" si="1"/>
        <v>205</v>
      </c>
      <c r="K48" s="2"/>
      <c r="L48" s="2"/>
      <c r="M48" s="2"/>
      <c r="N48" s="2"/>
      <c r="O48" s="2"/>
      <c r="P48" s="2"/>
      <c r="Q48" s="2"/>
    </row>
    <row r="49" spans="1:17" ht="15.75" customHeight="1" x14ac:dyDescent="0.25">
      <c r="A49" s="8">
        <f t="shared" si="4"/>
        <v>37</v>
      </c>
      <c r="B49" s="9" t="s">
        <v>92</v>
      </c>
      <c r="C49" s="37">
        <v>0</v>
      </c>
      <c r="D49" s="88">
        <v>205</v>
      </c>
      <c r="E49" s="8">
        <f t="shared" si="0"/>
        <v>205</v>
      </c>
      <c r="F49" s="8">
        <f t="shared" si="5"/>
        <v>85</v>
      </c>
      <c r="G49" s="12" t="s">
        <v>93</v>
      </c>
      <c r="H49" s="37">
        <v>0</v>
      </c>
      <c r="I49" s="88">
        <v>205</v>
      </c>
      <c r="J49" s="8">
        <f t="shared" si="1"/>
        <v>205</v>
      </c>
      <c r="K49" s="2"/>
      <c r="L49" s="2"/>
      <c r="M49" s="2"/>
      <c r="N49" s="2"/>
      <c r="O49" s="2"/>
      <c r="P49" s="2"/>
      <c r="Q49" s="2"/>
    </row>
    <row r="50" spans="1:17" ht="15.75" customHeight="1" x14ac:dyDescent="0.25">
      <c r="A50" s="8">
        <f t="shared" si="4"/>
        <v>38</v>
      </c>
      <c r="B50" s="12" t="s">
        <v>94</v>
      </c>
      <c r="C50" s="37">
        <v>0</v>
      </c>
      <c r="D50" s="88">
        <v>205</v>
      </c>
      <c r="E50" s="8">
        <f t="shared" si="0"/>
        <v>205</v>
      </c>
      <c r="F50" s="8">
        <f t="shared" si="5"/>
        <v>86</v>
      </c>
      <c r="G50" s="12" t="s">
        <v>95</v>
      </c>
      <c r="H50" s="37">
        <v>0</v>
      </c>
      <c r="I50" s="88">
        <v>205</v>
      </c>
      <c r="J50" s="8">
        <f t="shared" si="1"/>
        <v>205</v>
      </c>
      <c r="K50" s="2"/>
      <c r="L50" s="2"/>
      <c r="M50" s="2"/>
      <c r="N50" s="2"/>
      <c r="O50" s="2"/>
      <c r="P50" s="2"/>
      <c r="Q50" s="2"/>
    </row>
    <row r="51" spans="1:17" ht="15.75" customHeight="1" x14ac:dyDescent="0.25">
      <c r="A51" s="8">
        <f t="shared" si="4"/>
        <v>39</v>
      </c>
      <c r="B51" s="12" t="s">
        <v>96</v>
      </c>
      <c r="C51" s="37">
        <v>0</v>
      </c>
      <c r="D51" s="88">
        <v>205</v>
      </c>
      <c r="E51" s="8">
        <f t="shared" si="0"/>
        <v>205</v>
      </c>
      <c r="F51" s="8">
        <f t="shared" si="5"/>
        <v>87</v>
      </c>
      <c r="G51" s="12" t="s">
        <v>97</v>
      </c>
      <c r="H51" s="37">
        <v>0</v>
      </c>
      <c r="I51" s="88">
        <v>205</v>
      </c>
      <c r="J51" s="8">
        <f t="shared" si="1"/>
        <v>205</v>
      </c>
      <c r="K51" s="2"/>
      <c r="L51" s="2"/>
      <c r="M51" s="2"/>
      <c r="N51" s="2"/>
      <c r="O51" s="2"/>
      <c r="P51" s="2"/>
      <c r="Q51" s="2"/>
    </row>
    <row r="52" spans="1:17" ht="15.75" customHeight="1" x14ac:dyDescent="0.25">
      <c r="A52" s="8">
        <f t="shared" si="4"/>
        <v>40</v>
      </c>
      <c r="B52" s="12" t="s">
        <v>98</v>
      </c>
      <c r="C52" s="37">
        <v>0</v>
      </c>
      <c r="D52" s="88">
        <v>205</v>
      </c>
      <c r="E52" s="8">
        <f t="shared" si="0"/>
        <v>205</v>
      </c>
      <c r="F52" s="8">
        <f t="shared" si="5"/>
        <v>88</v>
      </c>
      <c r="G52" s="12" t="s">
        <v>99</v>
      </c>
      <c r="H52" s="37">
        <v>0</v>
      </c>
      <c r="I52" s="88">
        <v>205</v>
      </c>
      <c r="J52" s="8">
        <f t="shared" si="1"/>
        <v>205</v>
      </c>
      <c r="K52" s="2"/>
      <c r="L52" s="2"/>
      <c r="M52" s="2"/>
      <c r="N52" s="2"/>
      <c r="O52" s="2"/>
      <c r="P52" s="2"/>
      <c r="Q52" s="2"/>
    </row>
    <row r="53" spans="1:17" ht="15.75" customHeight="1" x14ac:dyDescent="0.25">
      <c r="A53" s="8">
        <f t="shared" si="4"/>
        <v>41</v>
      </c>
      <c r="B53" s="12" t="s">
        <v>100</v>
      </c>
      <c r="C53" s="37">
        <v>0</v>
      </c>
      <c r="D53" s="88">
        <v>205</v>
      </c>
      <c r="E53" s="8">
        <f t="shared" si="0"/>
        <v>205</v>
      </c>
      <c r="F53" s="8">
        <f t="shared" si="5"/>
        <v>89</v>
      </c>
      <c r="G53" s="12" t="s">
        <v>101</v>
      </c>
      <c r="H53" s="37">
        <v>0</v>
      </c>
      <c r="I53" s="88">
        <v>205</v>
      </c>
      <c r="J53" s="8">
        <f t="shared" si="1"/>
        <v>205</v>
      </c>
      <c r="K53" s="2"/>
      <c r="L53" s="13"/>
      <c r="M53" s="13"/>
      <c r="N53" s="13"/>
      <c r="O53" s="2"/>
      <c r="P53" s="2"/>
      <c r="Q53" s="2"/>
    </row>
    <row r="54" spans="1:17" ht="15.75" customHeight="1" x14ac:dyDescent="0.25">
      <c r="A54" s="8">
        <f t="shared" si="4"/>
        <v>42</v>
      </c>
      <c r="B54" s="12" t="s">
        <v>102</v>
      </c>
      <c r="C54" s="37">
        <v>0</v>
      </c>
      <c r="D54" s="88">
        <v>205</v>
      </c>
      <c r="E54" s="8">
        <f t="shared" si="0"/>
        <v>205</v>
      </c>
      <c r="F54" s="8">
        <f t="shared" si="5"/>
        <v>90</v>
      </c>
      <c r="G54" s="12" t="s">
        <v>103</v>
      </c>
      <c r="H54" s="37">
        <v>0</v>
      </c>
      <c r="I54" s="88">
        <v>205</v>
      </c>
      <c r="J54" s="8">
        <f t="shared" si="1"/>
        <v>205</v>
      </c>
      <c r="K54" s="2"/>
      <c r="L54" s="13"/>
      <c r="M54" s="13"/>
      <c r="N54" s="13"/>
      <c r="O54" s="2"/>
      <c r="P54" s="2"/>
      <c r="Q54" s="2"/>
    </row>
    <row r="55" spans="1:17" ht="15.75" customHeight="1" x14ac:dyDescent="0.25">
      <c r="A55" s="8">
        <f t="shared" si="4"/>
        <v>43</v>
      </c>
      <c r="B55" s="12" t="s">
        <v>104</v>
      </c>
      <c r="C55" s="37">
        <v>0</v>
      </c>
      <c r="D55" s="88">
        <v>205</v>
      </c>
      <c r="E55" s="8">
        <f t="shared" si="0"/>
        <v>205</v>
      </c>
      <c r="F55" s="8">
        <f t="shared" si="5"/>
        <v>91</v>
      </c>
      <c r="G55" s="12" t="s">
        <v>105</v>
      </c>
      <c r="H55" s="37">
        <v>0</v>
      </c>
      <c r="I55" s="88">
        <v>205</v>
      </c>
      <c r="J55" s="8">
        <f t="shared" si="1"/>
        <v>205</v>
      </c>
      <c r="K55" s="2"/>
      <c r="L55" s="13"/>
      <c r="M55" s="13"/>
      <c r="N55" s="13"/>
      <c r="O55" s="2"/>
      <c r="P55" s="2"/>
      <c r="Q55" s="2"/>
    </row>
    <row r="56" spans="1:17" ht="15.75" customHeight="1" x14ac:dyDescent="0.25">
      <c r="A56" s="8">
        <f t="shared" si="4"/>
        <v>44</v>
      </c>
      <c r="B56" s="12" t="s">
        <v>106</v>
      </c>
      <c r="C56" s="37">
        <v>0</v>
      </c>
      <c r="D56" s="88">
        <v>205</v>
      </c>
      <c r="E56" s="8">
        <f t="shared" si="0"/>
        <v>205</v>
      </c>
      <c r="F56" s="8">
        <f t="shared" si="5"/>
        <v>92</v>
      </c>
      <c r="G56" s="12" t="s">
        <v>107</v>
      </c>
      <c r="H56" s="37">
        <v>0</v>
      </c>
      <c r="I56" s="88">
        <v>205</v>
      </c>
      <c r="J56" s="8">
        <f t="shared" si="1"/>
        <v>205</v>
      </c>
      <c r="K56" s="2"/>
      <c r="L56" s="13"/>
      <c r="M56" s="13"/>
      <c r="N56" s="13"/>
      <c r="O56" s="2"/>
      <c r="P56" s="2"/>
      <c r="Q56" s="2"/>
    </row>
    <row r="57" spans="1:17" ht="15.75" customHeight="1" x14ac:dyDescent="0.25">
      <c r="A57" s="8">
        <f t="shared" si="4"/>
        <v>45</v>
      </c>
      <c r="B57" s="12" t="s">
        <v>108</v>
      </c>
      <c r="C57" s="37">
        <v>0</v>
      </c>
      <c r="D57" s="88">
        <v>205</v>
      </c>
      <c r="E57" s="8">
        <f t="shared" si="0"/>
        <v>205</v>
      </c>
      <c r="F57" s="8">
        <f t="shared" si="5"/>
        <v>93</v>
      </c>
      <c r="G57" s="12" t="s">
        <v>109</v>
      </c>
      <c r="H57" s="37">
        <v>0</v>
      </c>
      <c r="I57" s="88">
        <v>205</v>
      </c>
      <c r="J57" s="8">
        <f t="shared" si="1"/>
        <v>205</v>
      </c>
      <c r="K57" s="2"/>
      <c r="L57" s="14"/>
      <c r="M57" s="13"/>
      <c r="N57" s="15"/>
      <c r="O57" s="2"/>
      <c r="P57" s="2"/>
      <c r="Q57" s="2"/>
    </row>
    <row r="58" spans="1:17" ht="15.75" customHeight="1" x14ac:dyDescent="0.25">
      <c r="A58" s="8">
        <f t="shared" si="4"/>
        <v>46</v>
      </c>
      <c r="B58" s="12" t="s">
        <v>110</v>
      </c>
      <c r="C58" s="37">
        <v>0</v>
      </c>
      <c r="D58" s="88">
        <v>205</v>
      </c>
      <c r="E58" s="8">
        <f t="shared" si="0"/>
        <v>205</v>
      </c>
      <c r="F58" s="8">
        <f t="shared" si="5"/>
        <v>94</v>
      </c>
      <c r="G58" s="12" t="s">
        <v>111</v>
      </c>
      <c r="H58" s="37">
        <v>0</v>
      </c>
      <c r="I58" s="88">
        <v>205</v>
      </c>
      <c r="J58" s="8">
        <f t="shared" si="1"/>
        <v>205</v>
      </c>
      <c r="K58" s="2"/>
      <c r="L58" s="16"/>
      <c r="M58" s="13"/>
      <c r="N58" s="15"/>
      <c r="O58" s="2"/>
      <c r="P58" s="2"/>
      <c r="Q58" s="2"/>
    </row>
    <row r="59" spans="1:17" ht="15.75" customHeight="1" x14ac:dyDescent="0.25">
      <c r="A59" s="17">
        <f t="shared" si="4"/>
        <v>47</v>
      </c>
      <c r="B59" s="18" t="s">
        <v>112</v>
      </c>
      <c r="C59" s="37">
        <v>0</v>
      </c>
      <c r="D59" s="88">
        <v>205</v>
      </c>
      <c r="E59" s="17">
        <f t="shared" si="0"/>
        <v>205</v>
      </c>
      <c r="F59" s="17">
        <f t="shared" si="5"/>
        <v>95</v>
      </c>
      <c r="G59" s="18" t="s">
        <v>113</v>
      </c>
      <c r="H59" s="37">
        <v>0</v>
      </c>
      <c r="I59" s="88">
        <v>205</v>
      </c>
      <c r="J59" s="17">
        <f t="shared" si="1"/>
        <v>205</v>
      </c>
      <c r="K59" s="2"/>
      <c r="L59" s="16"/>
      <c r="M59" s="19"/>
      <c r="N59" s="15"/>
      <c r="O59" s="2"/>
      <c r="P59" s="2"/>
      <c r="Q59" s="2"/>
    </row>
    <row r="60" spans="1:17" ht="15.75" customHeight="1" x14ac:dyDescent="0.25">
      <c r="A60" s="17">
        <f t="shared" si="4"/>
        <v>48</v>
      </c>
      <c r="B60" s="18" t="s">
        <v>114</v>
      </c>
      <c r="C60" s="37">
        <v>0</v>
      </c>
      <c r="D60" s="88">
        <v>205</v>
      </c>
      <c r="E60" s="17">
        <f t="shared" si="0"/>
        <v>205</v>
      </c>
      <c r="F60" s="17">
        <f t="shared" si="5"/>
        <v>96</v>
      </c>
      <c r="G60" s="18" t="s">
        <v>115</v>
      </c>
      <c r="H60" s="37">
        <v>0</v>
      </c>
      <c r="I60" s="88">
        <v>205</v>
      </c>
      <c r="J60" s="17">
        <f t="shared" si="1"/>
        <v>205</v>
      </c>
      <c r="K60" s="2"/>
      <c r="L60" s="16"/>
      <c r="M60" s="19"/>
      <c r="N60" s="2"/>
      <c r="O60" s="2"/>
      <c r="P60" s="2"/>
      <c r="Q60" s="2"/>
    </row>
    <row r="61" spans="1:17" ht="19.5" customHeight="1" x14ac:dyDescent="0.3">
      <c r="A61" s="121" t="s">
        <v>116</v>
      </c>
      <c r="B61" s="122"/>
      <c r="C61" s="122"/>
      <c r="D61" s="123"/>
      <c r="E61" s="124" t="s">
        <v>117</v>
      </c>
      <c r="F61" s="125"/>
      <c r="G61" s="125"/>
      <c r="H61" s="125"/>
      <c r="I61" s="125"/>
      <c r="J61" s="126"/>
      <c r="K61" s="2"/>
      <c r="L61" s="14"/>
      <c r="M61" s="2"/>
      <c r="N61" s="2"/>
      <c r="O61" s="42"/>
      <c r="P61" s="2"/>
      <c r="Q61" s="2"/>
    </row>
    <row r="62" spans="1:17" ht="89.25" customHeight="1" x14ac:dyDescent="0.25">
      <c r="A62" s="163" t="s">
        <v>276</v>
      </c>
      <c r="B62" s="164"/>
      <c r="C62" s="164"/>
      <c r="D62" s="164"/>
      <c r="E62" s="164"/>
      <c r="F62" s="164"/>
      <c r="G62" s="165"/>
      <c r="H62" s="20" t="s">
        <v>118</v>
      </c>
      <c r="I62" s="20" t="s">
        <v>119</v>
      </c>
      <c r="J62" s="20" t="s">
        <v>120</v>
      </c>
      <c r="K62" s="2"/>
      <c r="L62" s="16"/>
      <c r="M62" s="7"/>
      <c r="N62" s="7"/>
      <c r="O62" s="7"/>
      <c r="P62" s="7"/>
      <c r="Q62" s="7"/>
    </row>
    <row r="63" spans="1:17" ht="24.75" customHeight="1" x14ac:dyDescent="0.25">
      <c r="A63" s="148"/>
      <c r="B63" s="149"/>
      <c r="C63" s="149"/>
      <c r="D63" s="149"/>
      <c r="E63" s="136" t="s">
        <v>283</v>
      </c>
      <c r="F63" s="137"/>
      <c r="G63" s="138"/>
      <c r="H63" s="21">
        <v>0</v>
      </c>
      <c r="I63" s="21">
        <v>4.6760000000000002</v>
      </c>
      <c r="J63" s="21">
        <f>H63+I63</f>
        <v>4.6760000000000002</v>
      </c>
      <c r="K63" s="2"/>
      <c r="L63" s="22">
        <f>912</f>
        <v>912</v>
      </c>
      <c r="M63" s="32">
        <f>L63/1000</f>
        <v>0.91200000000000003</v>
      </c>
      <c r="N63" s="4"/>
      <c r="O63" s="7"/>
      <c r="P63" s="7"/>
      <c r="Q63" s="7"/>
    </row>
    <row r="64" spans="1:17" ht="23.25" customHeight="1" x14ac:dyDescent="0.25">
      <c r="A64" s="150"/>
      <c r="B64" s="151"/>
      <c r="C64" s="151"/>
      <c r="D64" s="151"/>
      <c r="E64" s="139" t="s">
        <v>284</v>
      </c>
      <c r="F64" s="140"/>
      <c r="G64" s="141"/>
      <c r="H64" s="36">
        <v>0</v>
      </c>
      <c r="I64" s="36">
        <f>L82</f>
        <v>0.91200000000000003</v>
      </c>
      <c r="J64" s="36">
        <f>H64+I64</f>
        <v>0.91200000000000003</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7.5" customHeight="1" x14ac:dyDescent="0.25">
      <c r="A66" s="142" t="s">
        <v>285</v>
      </c>
      <c r="B66" s="143"/>
      <c r="C66" s="143"/>
      <c r="D66" s="143"/>
      <c r="E66" s="143"/>
      <c r="F66" s="143"/>
      <c r="G66" s="143"/>
      <c r="H66" s="143"/>
      <c r="I66" s="143"/>
      <c r="J66" s="144"/>
      <c r="K66" s="2" t="s">
        <v>124</v>
      </c>
      <c r="L66" s="24"/>
      <c r="M66" s="27">
        <v>9.1999999999999998E-2</v>
      </c>
      <c r="N66" s="28">
        <v>0.56200000000000006</v>
      </c>
      <c r="O66" s="29">
        <f>M66+N66</f>
        <v>0.65400000000000003</v>
      </c>
      <c r="P66" s="29">
        <f>O66/J63*100</f>
        <v>13.986313088109496</v>
      </c>
      <c r="Q66" s="7"/>
    </row>
    <row r="67" spans="1:17" ht="25.5" customHeight="1" x14ac:dyDescent="0.25">
      <c r="A67" s="30"/>
      <c r="B67" s="31"/>
      <c r="C67" s="31"/>
      <c r="D67" s="31"/>
      <c r="E67" s="31"/>
      <c r="F67" s="31"/>
      <c r="G67" s="31"/>
      <c r="H67" s="145" t="s">
        <v>125</v>
      </c>
      <c r="I67" s="146"/>
      <c r="J67" s="147"/>
      <c r="K67" s="2"/>
      <c r="L67" s="4"/>
      <c r="M67" s="29">
        <f>H63+H64-M66-0.018</f>
        <v>-0.11</v>
      </c>
      <c r="N67" s="29">
        <f>I63+I64-N66-0.018</f>
        <v>5.008</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-4.5833333333333334E-3</v>
      </c>
      <c r="N69" s="32">
        <f>(N67+N68)/24</f>
        <v>0.20866666666666667</v>
      </c>
      <c r="O69" s="23"/>
      <c r="P69" s="32">
        <f>M69+N69</f>
        <v>0.20408333333333334</v>
      </c>
      <c r="Q69" s="7"/>
    </row>
    <row r="70" spans="1:17" ht="15.75" customHeight="1" x14ac:dyDescent="0.25">
      <c r="A70" s="2"/>
      <c r="B70" s="2"/>
      <c r="C70" s="2"/>
      <c r="D70" s="2"/>
      <c r="E70" s="2"/>
      <c r="F70" s="2"/>
      <c r="G70" s="2"/>
      <c r="H70" s="2"/>
      <c r="I70" s="2"/>
      <c r="J70" s="2"/>
      <c r="K70" s="2"/>
      <c r="L70" s="7"/>
      <c r="M70" s="29">
        <f>M69*1000</f>
        <v>-4.583333333333333</v>
      </c>
      <c r="N70" s="29">
        <f>N69*1000</f>
        <v>208.66666666666666</v>
      </c>
      <c r="O70" s="23"/>
      <c r="P70" s="29">
        <f>M70+N70</f>
        <v>204.08333333333331</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95"/>
      <c r="F72" s="2"/>
      <c r="G72" s="2"/>
      <c r="H72" s="2"/>
      <c r="I72" s="2"/>
      <c r="J72" s="95"/>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1.032</v>
      </c>
      <c r="M81" s="32">
        <f>K81+L81</f>
        <v>1.032</v>
      </c>
      <c r="N81" s="32">
        <f>M81-M63</f>
        <v>0.12</v>
      </c>
      <c r="O81" s="2"/>
      <c r="P81" s="2"/>
      <c r="Q81" s="2"/>
    </row>
    <row r="82" spans="1:17" ht="15.75" customHeight="1" x14ac:dyDescent="0.25">
      <c r="A82" s="2"/>
      <c r="B82" s="2"/>
      <c r="C82" s="2"/>
      <c r="D82" s="2"/>
      <c r="E82" s="2"/>
      <c r="F82" s="2"/>
      <c r="G82" s="2"/>
      <c r="H82" s="2"/>
      <c r="I82" s="2"/>
      <c r="J82" s="2"/>
      <c r="K82" s="35">
        <v>0</v>
      </c>
      <c r="L82" s="35">
        <f>L81-N81</f>
        <v>0.91200000000000003</v>
      </c>
      <c r="M82" s="32">
        <f>K82+L82</f>
        <v>0.91200000000000003</v>
      </c>
      <c r="N82" s="32">
        <f>N81/2</f>
        <v>0.06</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19" workbookViewId="0">
      <selection activeCell="L11" sqref="L11:N38"/>
    </sheetView>
  </sheetViews>
  <sheetFormatPr defaultColWidth="14.42578125" defaultRowHeight="15" x14ac:dyDescent="0.25"/>
  <cols>
    <col min="1" max="1" width="10.5703125" style="98" customWidth="1"/>
    <col min="2" max="2" width="18.5703125" style="98" customWidth="1"/>
    <col min="3" max="4" width="12.7109375" style="98" customWidth="1"/>
    <col min="5" max="5" width="14.7109375" style="98" customWidth="1"/>
    <col min="6" max="6" width="12.42578125" style="98" customWidth="1"/>
    <col min="7" max="7" width="15.140625" style="98" customWidth="1"/>
    <col min="8" max="9" width="12.7109375" style="98" customWidth="1"/>
    <col min="10" max="10" width="15" style="98" customWidth="1"/>
    <col min="11" max="11" width="9.140625" style="98" customWidth="1"/>
    <col min="12" max="12" width="13" style="98" customWidth="1"/>
    <col min="13" max="13" width="12.7109375" style="98" customWidth="1"/>
    <col min="14" max="14" width="14.28515625" style="98" customWidth="1"/>
    <col min="15" max="15" width="7.85546875" style="98" customWidth="1"/>
    <col min="16" max="17" width="9.140625" style="98" customWidth="1"/>
    <col min="18" max="16384" width="14.42578125" style="98"/>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287</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297</v>
      </c>
      <c r="D9" s="116"/>
      <c r="E9" s="116"/>
      <c r="F9" s="116"/>
      <c r="G9" s="116"/>
      <c r="H9" s="116"/>
      <c r="I9" s="116"/>
      <c r="J9" s="117"/>
      <c r="K9" s="6"/>
      <c r="L9" s="6"/>
      <c r="M9" s="6"/>
      <c r="N9" s="6"/>
      <c r="O9" s="6"/>
      <c r="P9" s="6"/>
      <c r="Q9" s="6"/>
    </row>
    <row r="10" spans="1:17" x14ac:dyDescent="0.25">
      <c r="A10" s="111" t="s">
        <v>14</v>
      </c>
      <c r="B10" s="104"/>
      <c r="C10" s="115" t="s">
        <v>288</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88">
        <v>204</v>
      </c>
      <c r="E13" s="11">
        <f t="shared" ref="E13:E60" si="0">SUM(C13,D13)</f>
        <v>204</v>
      </c>
      <c r="F13" s="8">
        <v>49</v>
      </c>
      <c r="G13" s="12" t="s">
        <v>21</v>
      </c>
      <c r="H13" s="37">
        <v>0</v>
      </c>
      <c r="I13" s="88">
        <v>204</v>
      </c>
      <c r="J13" s="8">
        <f t="shared" ref="J13:J60" si="1">SUM(H13,I13)</f>
        <v>204</v>
      </c>
      <c r="K13" s="2"/>
      <c r="L13" s="2"/>
      <c r="M13" s="7"/>
      <c r="N13" s="7"/>
      <c r="O13" s="2"/>
      <c r="P13" s="2"/>
      <c r="Q13" s="2"/>
    </row>
    <row r="14" spans="1:17" x14ac:dyDescent="0.25">
      <c r="A14" s="8">
        <f t="shared" ref="A14:A36" si="2">A13+1</f>
        <v>2</v>
      </c>
      <c r="B14" s="9" t="s">
        <v>22</v>
      </c>
      <c r="C14" s="37">
        <v>0</v>
      </c>
      <c r="D14" s="88">
        <v>204</v>
      </c>
      <c r="E14" s="11">
        <f t="shared" si="0"/>
        <v>204</v>
      </c>
      <c r="F14" s="8">
        <f t="shared" ref="F14:F36" si="3">F13+1</f>
        <v>50</v>
      </c>
      <c r="G14" s="12" t="s">
        <v>23</v>
      </c>
      <c r="H14" s="37">
        <v>0</v>
      </c>
      <c r="I14" s="88">
        <v>204</v>
      </c>
      <c r="J14" s="8">
        <f t="shared" si="1"/>
        <v>204</v>
      </c>
      <c r="K14" s="2"/>
      <c r="L14" s="2" t="s">
        <v>20</v>
      </c>
      <c r="M14" s="7">
        <f>AVERAGE(C13:C16)</f>
        <v>0</v>
      </c>
      <c r="N14" s="7">
        <f>AVERAGE(D13:D16)</f>
        <v>204</v>
      </c>
      <c r="O14" s="2"/>
      <c r="P14" s="2"/>
      <c r="Q14" s="2"/>
    </row>
    <row r="15" spans="1:17" x14ac:dyDescent="0.25">
      <c r="A15" s="8">
        <f t="shared" si="2"/>
        <v>3</v>
      </c>
      <c r="B15" s="9" t="s">
        <v>24</v>
      </c>
      <c r="C15" s="37">
        <v>0</v>
      </c>
      <c r="D15" s="88">
        <v>204</v>
      </c>
      <c r="E15" s="11">
        <f t="shared" si="0"/>
        <v>204</v>
      </c>
      <c r="F15" s="8">
        <f t="shared" si="3"/>
        <v>51</v>
      </c>
      <c r="G15" s="12" t="s">
        <v>25</v>
      </c>
      <c r="H15" s="37">
        <v>0</v>
      </c>
      <c r="I15" s="88">
        <v>204</v>
      </c>
      <c r="J15" s="8">
        <f t="shared" si="1"/>
        <v>204</v>
      </c>
      <c r="K15" s="2"/>
      <c r="L15" s="2" t="s">
        <v>28</v>
      </c>
      <c r="M15" s="7">
        <f>AVERAGE(C17:C20)</f>
        <v>0</v>
      </c>
      <c r="N15" s="7">
        <f>AVERAGE(D17:D20)</f>
        <v>204</v>
      </c>
      <c r="O15" s="2"/>
      <c r="P15" s="2"/>
      <c r="Q15" s="2"/>
    </row>
    <row r="16" spans="1:17" x14ac:dyDescent="0.25">
      <c r="A16" s="8">
        <f t="shared" si="2"/>
        <v>4</v>
      </c>
      <c r="B16" s="9" t="s">
        <v>26</v>
      </c>
      <c r="C16" s="37">
        <v>0</v>
      </c>
      <c r="D16" s="88">
        <v>204</v>
      </c>
      <c r="E16" s="11">
        <f t="shared" si="0"/>
        <v>204</v>
      </c>
      <c r="F16" s="8">
        <f t="shared" si="3"/>
        <v>52</v>
      </c>
      <c r="G16" s="12" t="s">
        <v>27</v>
      </c>
      <c r="H16" s="37">
        <v>0</v>
      </c>
      <c r="I16" s="88">
        <v>204</v>
      </c>
      <c r="J16" s="8">
        <f t="shared" si="1"/>
        <v>204</v>
      </c>
      <c r="K16" s="2"/>
      <c r="L16" s="2" t="s">
        <v>36</v>
      </c>
      <c r="M16" s="7">
        <f>AVERAGE(C21:C24)</f>
        <v>0</v>
      </c>
      <c r="N16" s="7">
        <f>AVERAGE(D21:D24)</f>
        <v>204</v>
      </c>
      <c r="O16" s="2"/>
      <c r="P16" s="2"/>
      <c r="Q16" s="2"/>
    </row>
    <row r="17" spans="1:17" x14ac:dyDescent="0.25">
      <c r="A17" s="8">
        <f t="shared" si="2"/>
        <v>5</v>
      </c>
      <c r="B17" s="9" t="s">
        <v>28</v>
      </c>
      <c r="C17" s="37">
        <v>0</v>
      </c>
      <c r="D17" s="88">
        <v>204</v>
      </c>
      <c r="E17" s="11">
        <f t="shared" si="0"/>
        <v>204</v>
      </c>
      <c r="F17" s="8">
        <f t="shared" si="3"/>
        <v>53</v>
      </c>
      <c r="G17" s="12" t="s">
        <v>29</v>
      </c>
      <c r="H17" s="37">
        <v>0</v>
      </c>
      <c r="I17" s="88">
        <v>204</v>
      </c>
      <c r="J17" s="8">
        <f t="shared" si="1"/>
        <v>204</v>
      </c>
      <c r="K17" s="2"/>
      <c r="L17" s="2" t="s">
        <v>44</v>
      </c>
      <c r="M17" s="7">
        <f>AVERAGE(C25:C28)</f>
        <v>0</v>
      </c>
      <c r="N17" s="7">
        <f>AVERAGE(D25:D28)</f>
        <v>204</v>
      </c>
      <c r="O17" s="2"/>
      <c r="P17" s="2"/>
      <c r="Q17" s="2"/>
    </row>
    <row r="18" spans="1:17" x14ac:dyDescent="0.25">
      <c r="A18" s="8">
        <f t="shared" si="2"/>
        <v>6</v>
      </c>
      <c r="B18" s="9" t="s">
        <v>30</v>
      </c>
      <c r="C18" s="37">
        <v>0</v>
      </c>
      <c r="D18" s="88">
        <v>204</v>
      </c>
      <c r="E18" s="11">
        <f t="shared" si="0"/>
        <v>204</v>
      </c>
      <c r="F18" s="8">
        <f t="shared" si="3"/>
        <v>54</v>
      </c>
      <c r="G18" s="12" t="s">
        <v>31</v>
      </c>
      <c r="H18" s="37">
        <v>0</v>
      </c>
      <c r="I18" s="88">
        <v>204</v>
      </c>
      <c r="J18" s="8">
        <f t="shared" si="1"/>
        <v>204</v>
      </c>
      <c r="K18" s="2"/>
      <c r="L18" s="2" t="s">
        <v>52</v>
      </c>
      <c r="M18" s="7">
        <f>AVERAGE(C29:C32)</f>
        <v>0</v>
      </c>
      <c r="N18" s="7">
        <f>AVERAGE(D29:D32)</f>
        <v>204</v>
      </c>
      <c r="O18" s="2"/>
      <c r="P18" s="2"/>
      <c r="Q18" s="2"/>
    </row>
    <row r="19" spans="1:17" x14ac:dyDescent="0.25">
      <c r="A19" s="8">
        <f t="shared" si="2"/>
        <v>7</v>
      </c>
      <c r="B19" s="9" t="s">
        <v>32</v>
      </c>
      <c r="C19" s="37">
        <v>0</v>
      </c>
      <c r="D19" s="88">
        <v>204</v>
      </c>
      <c r="E19" s="11">
        <f t="shared" si="0"/>
        <v>204</v>
      </c>
      <c r="F19" s="8">
        <f t="shared" si="3"/>
        <v>55</v>
      </c>
      <c r="G19" s="12" t="s">
        <v>33</v>
      </c>
      <c r="H19" s="37">
        <v>0</v>
      </c>
      <c r="I19" s="88">
        <v>204</v>
      </c>
      <c r="J19" s="8">
        <f t="shared" si="1"/>
        <v>204</v>
      </c>
      <c r="K19" s="2"/>
      <c r="L19" s="2" t="s">
        <v>60</v>
      </c>
      <c r="M19" s="7">
        <f>AVERAGE(C33:C36)</f>
        <v>0</v>
      </c>
      <c r="N19" s="7">
        <f>AVERAGE(D33:D36)</f>
        <v>204</v>
      </c>
      <c r="O19" s="2"/>
      <c r="P19" s="2"/>
      <c r="Q19" s="2"/>
    </row>
    <row r="20" spans="1:17" x14ac:dyDescent="0.25">
      <c r="A20" s="8">
        <f t="shared" si="2"/>
        <v>8</v>
      </c>
      <c r="B20" s="9" t="s">
        <v>34</v>
      </c>
      <c r="C20" s="37">
        <v>0</v>
      </c>
      <c r="D20" s="88">
        <v>204</v>
      </c>
      <c r="E20" s="11">
        <f t="shared" si="0"/>
        <v>204</v>
      </c>
      <c r="F20" s="8">
        <f t="shared" si="3"/>
        <v>56</v>
      </c>
      <c r="G20" s="12" t="s">
        <v>35</v>
      </c>
      <c r="H20" s="37">
        <v>0</v>
      </c>
      <c r="I20" s="88">
        <v>204</v>
      </c>
      <c r="J20" s="8">
        <f t="shared" si="1"/>
        <v>204</v>
      </c>
      <c r="K20" s="2"/>
      <c r="L20" s="2" t="s">
        <v>68</v>
      </c>
      <c r="M20" s="7">
        <f>AVERAGE(C37:C40)</f>
        <v>0</v>
      </c>
      <c r="N20" s="7">
        <f>AVERAGE(D37:D40)</f>
        <v>204</v>
      </c>
      <c r="O20" s="2"/>
      <c r="P20" s="2"/>
      <c r="Q20" s="2"/>
    </row>
    <row r="21" spans="1:17" ht="15.75" customHeight="1" x14ac:dyDescent="0.25">
      <c r="A21" s="8">
        <f t="shared" si="2"/>
        <v>9</v>
      </c>
      <c r="B21" s="9" t="s">
        <v>36</v>
      </c>
      <c r="C21" s="37">
        <v>0</v>
      </c>
      <c r="D21" s="88">
        <v>204</v>
      </c>
      <c r="E21" s="11">
        <f t="shared" si="0"/>
        <v>204</v>
      </c>
      <c r="F21" s="8">
        <f t="shared" si="3"/>
        <v>57</v>
      </c>
      <c r="G21" s="12" t="s">
        <v>37</v>
      </c>
      <c r="H21" s="37">
        <v>0</v>
      </c>
      <c r="I21" s="88">
        <v>204</v>
      </c>
      <c r="J21" s="8">
        <f t="shared" si="1"/>
        <v>204</v>
      </c>
      <c r="K21" s="2"/>
      <c r="L21" s="2" t="s">
        <v>76</v>
      </c>
      <c r="M21" s="7">
        <f>AVERAGE(C41:C44)</f>
        <v>0</v>
      </c>
      <c r="N21" s="7">
        <f>AVERAGE(D41:D44)</f>
        <v>204</v>
      </c>
      <c r="O21" s="2"/>
      <c r="P21" s="2"/>
      <c r="Q21" s="2"/>
    </row>
    <row r="22" spans="1:17" ht="15.75" customHeight="1" x14ac:dyDescent="0.25">
      <c r="A22" s="8">
        <f t="shared" si="2"/>
        <v>10</v>
      </c>
      <c r="B22" s="9" t="s">
        <v>38</v>
      </c>
      <c r="C22" s="37">
        <v>0</v>
      </c>
      <c r="D22" s="88">
        <v>204</v>
      </c>
      <c r="E22" s="11">
        <f t="shared" si="0"/>
        <v>204</v>
      </c>
      <c r="F22" s="8">
        <f t="shared" si="3"/>
        <v>58</v>
      </c>
      <c r="G22" s="12" t="s">
        <v>39</v>
      </c>
      <c r="H22" s="37">
        <v>0</v>
      </c>
      <c r="I22" s="88">
        <v>204</v>
      </c>
      <c r="J22" s="8">
        <f t="shared" si="1"/>
        <v>204</v>
      </c>
      <c r="K22" s="2"/>
      <c r="L22" s="2" t="s">
        <v>84</v>
      </c>
      <c r="M22" s="7">
        <f>AVERAGE(C45:C48)</f>
        <v>0</v>
      </c>
      <c r="N22" s="7">
        <f>AVERAGE(D45:D48)</f>
        <v>204</v>
      </c>
      <c r="O22" s="2"/>
      <c r="P22" s="2"/>
      <c r="Q22" s="2"/>
    </row>
    <row r="23" spans="1:17" ht="15.75" customHeight="1" x14ac:dyDescent="0.25">
      <c r="A23" s="8">
        <f t="shared" si="2"/>
        <v>11</v>
      </c>
      <c r="B23" s="9" t="s">
        <v>40</v>
      </c>
      <c r="C23" s="37">
        <v>0</v>
      </c>
      <c r="D23" s="88">
        <v>204</v>
      </c>
      <c r="E23" s="11">
        <f t="shared" si="0"/>
        <v>204</v>
      </c>
      <c r="F23" s="8">
        <f t="shared" si="3"/>
        <v>59</v>
      </c>
      <c r="G23" s="12" t="s">
        <v>41</v>
      </c>
      <c r="H23" s="37">
        <v>0</v>
      </c>
      <c r="I23" s="88">
        <v>204</v>
      </c>
      <c r="J23" s="8">
        <f t="shared" si="1"/>
        <v>204</v>
      </c>
      <c r="K23" s="2"/>
      <c r="L23" s="2" t="s">
        <v>92</v>
      </c>
      <c r="M23" s="7">
        <f>AVERAGE(C49:C52)</f>
        <v>0</v>
      </c>
      <c r="N23" s="7">
        <f>AVERAGE(D49:D52)</f>
        <v>204</v>
      </c>
      <c r="O23" s="2"/>
      <c r="P23" s="2"/>
      <c r="Q23" s="2"/>
    </row>
    <row r="24" spans="1:17" ht="15.75" customHeight="1" x14ac:dyDescent="0.25">
      <c r="A24" s="8">
        <f t="shared" si="2"/>
        <v>12</v>
      </c>
      <c r="B24" s="9" t="s">
        <v>42</v>
      </c>
      <c r="C24" s="37">
        <v>0</v>
      </c>
      <c r="D24" s="88">
        <v>204</v>
      </c>
      <c r="E24" s="11">
        <f t="shared" si="0"/>
        <v>204</v>
      </c>
      <c r="F24" s="8">
        <f t="shared" si="3"/>
        <v>60</v>
      </c>
      <c r="G24" s="12" t="s">
        <v>43</v>
      </c>
      <c r="H24" s="37">
        <v>0</v>
      </c>
      <c r="I24" s="38">
        <v>200</v>
      </c>
      <c r="J24" s="8">
        <f t="shared" si="1"/>
        <v>200</v>
      </c>
      <c r="K24" s="2"/>
      <c r="L24" s="13" t="s">
        <v>100</v>
      </c>
      <c r="M24" s="7">
        <f>AVERAGE(C53:C56)</f>
        <v>0</v>
      </c>
      <c r="N24" s="7">
        <f>AVERAGE(D53:D56)</f>
        <v>204</v>
      </c>
      <c r="O24" s="2"/>
      <c r="P24" s="2"/>
      <c r="Q24" s="2"/>
    </row>
    <row r="25" spans="1:17" ht="15.75" customHeight="1" x14ac:dyDescent="0.25">
      <c r="A25" s="8">
        <f t="shared" si="2"/>
        <v>13</v>
      </c>
      <c r="B25" s="9" t="s">
        <v>44</v>
      </c>
      <c r="C25" s="37">
        <v>0</v>
      </c>
      <c r="D25" s="88">
        <v>204</v>
      </c>
      <c r="E25" s="11">
        <f t="shared" si="0"/>
        <v>204</v>
      </c>
      <c r="F25" s="8">
        <f t="shared" si="3"/>
        <v>61</v>
      </c>
      <c r="G25" s="12" t="s">
        <v>45</v>
      </c>
      <c r="H25" s="37">
        <v>0</v>
      </c>
      <c r="I25" s="38">
        <v>185</v>
      </c>
      <c r="J25" s="8">
        <f t="shared" si="1"/>
        <v>185</v>
      </c>
      <c r="K25" s="2"/>
      <c r="L25" s="16" t="s">
        <v>108</v>
      </c>
      <c r="M25" s="7">
        <f>AVERAGE(C57:C60)</f>
        <v>0</v>
      </c>
      <c r="N25" s="7">
        <f>AVERAGE(D57:D60)</f>
        <v>204</v>
      </c>
      <c r="O25" s="2"/>
      <c r="P25" s="2"/>
      <c r="Q25" s="2"/>
    </row>
    <row r="26" spans="1:17" ht="15.75" customHeight="1" x14ac:dyDescent="0.25">
      <c r="A26" s="8">
        <f t="shared" si="2"/>
        <v>14</v>
      </c>
      <c r="B26" s="9" t="s">
        <v>46</v>
      </c>
      <c r="C26" s="37">
        <v>0</v>
      </c>
      <c r="D26" s="88">
        <v>204</v>
      </c>
      <c r="E26" s="11">
        <f t="shared" si="0"/>
        <v>204</v>
      </c>
      <c r="F26" s="8">
        <f t="shared" si="3"/>
        <v>62</v>
      </c>
      <c r="G26" s="12" t="s">
        <v>47</v>
      </c>
      <c r="H26" s="37">
        <v>0</v>
      </c>
      <c r="I26" s="38">
        <v>170</v>
      </c>
      <c r="J26" s="8">
        <f t="shared" si="1"/>
        <v>170</v>
      </c>
      <c r="K26" s="2"/>
      <c r="L26" s="16" t="s">
        <v>21</v>
      </c>
      <c r="M26" s="7">
        <f>AVERAGE(H13:H16)</f>
        <v>0</v>
      </c>
      <c r="N26" s="7">
        <f>AVERAGE(I13:I16)</f>
        <v>204</v>
      </c>
      <c r="O26" s="2"/>
      <c r="P26" s="2"/>
      <c r="Q26" s="2"/>
    </row>
    <row r="27" spans="1:17" ht="15.75" customHeight="1" x14ac:dyDescent="0.25">
      <c r="A27" s="8">
        <f t="shared" si="2"/>
        <v>15</v>
      </c>
      <c r="B27" s="9" t="s">
        <v>48</v>
      </c>
      <c r="C27" s="37">
        <v>0</v>
      </c>
      <c r="D27" s="88">
        <v>204</v>
      </c>
      <c r="E27" s="11">
        <f t="shared" si="0"/>
        <v>204</v>
      </c>
      <c r="F27" s="8">
        <f t="shared" si="3"/>
        <v>63</v>
      </c>
      <c r="G27" s="12" t="s">
        <v>49</v>
      </c>
      <c r="H27" s="37">
        <v>0</v>
      </c>
      <c r="I27" s="38">
        <v>170</v>
      </c>
      <c r="J27" s="8">
        <f t="shared" si="1"/>
        <v>170</v>
      </c>
      <c r="K27" s="2"/>
      <c r="L27" s="24" t="s">
        <v>29</v>
      </c>
      <c r="M27" s="7">
        <f>AVERAGE(H17:H20)</f>
        <v>0</v>
      </c>
      <c r="N27" s="7">
        <f>AVERAGE(I17:I20)</f>
        <v>204</v>
      </c>
      <c r="O27" s="2"/>
      <c r="P27" s="2"/>
      <c r="Q27" s="2"/>
    </row>
    <row r="28" spans="1:17" ht="15.75" customHeight="1" x14ac:dyDescent="0.25">
      <c r="A28" s="8">
        <f t="shared" si="2"/>
        <v>16</v>
      </c>
      <c r="B28" s="9" t="s">
        <v>50</v>
      </c>
      <c r="C28" s="37">
        <v>0</v>
      </c>
      <c r="D28" s="88">
        <v>204</v>
      </c>
      <c r="E28" s="11">
        <f t="shared" si="0"/>
        <v>204</v>
      </c>
      <c r="F28" s="8">
        <f t="shared" si="3"/>
        <v>64</v>
      </c>
      <c r="G28" s="12" t="s">
        <v>51</v>
      </c>
      <c r="H28" s="37">
        <v>0</v>
      </c>
      <c r="I28" s="38">
        <v>170</v>
      </c>
      <c r="J28" s="8">
        <f t="shared" si="1"/>
        <v>170</v>
      </c>
      <c r="K28" s="2"/>
      <c r="L28" s="2" t="s">
        <v>37</v>
      </c>
      <c r="M28" s="7">
        <f>AVERAGE(H21:H24)</f>
        <v>0</v>
      </c>
      <c r="N28" s="7">
        <f>AVERAGE(I21:I24)</f>
        <v>203</v>
      </c>
      <c r="O28" s="2"/>
      <c r="P28" s="2"/>
      <c r="Q28" s="2"/>
    </row>
    <row r="29" spans="1:17" ht="15.75" customHeight="1" x14ac:dyDescent="0.25">
      <c r="A29" s="8">
        <f t="shared" si="2"/>
        <v>17</v>
      </c>
      <c r="B29" s="9" t="s">
        <v>52</v>
      </c>
      <c r="C29" s="37">
        <v>0</v>
      </c>
      <c r="D29" s="88">
        <v>204</v>
      </c>
      <c r="E29" s="11">
        <f t="shared" si="0"/>
        <v>204</v>
      </c>
      <c r="F29" s="8">
        <f t="shared" si="3"/>
        <v>65</v>
      </c>
      <c r="G29" s="12" t="s">
        <v>53</v>
      </c>
      <c r="H29" s="37">
        <v>0</v>
      </c>
      <c r="I29" s="37">
        <v>150</v>
      </c>
      <c r="J29" s="8">
        <f t="shared" si="1"/>
        <v>150</v>
      </c>
      <c r="K29" s="2"/>
      <c r="L29" s="2" t="s">
        <v>45</v>
      </c>
      <c r="M29" s="7">
        <f>AVERAGE(H25:H28)</f>
        <v>0</v>
      </c>
      <c r="N29" s="7">
        <f>AVERAGE(I25:I28)</f>
        <v>173.75</v>
      </c>
      <c r="O29" s="2"/>
      <c r="P29" s="2"/>
      <c r="Q29" s="2"/>
    </row>
    <row r="30" spans="1:17" ht="15.75" customHeight="1" x14ac:dyDescent="0.25">
      <c r="A30" s="8">
        <f t="shared" si="2"/>
        <v>18</v>
      </c>
      <c r="B30" s="9" t="s">
        <v>54</v>
      </c>
      <c r="C30" s="37">
        <v>0</v>
      </c>
      <c r="D30" s="88">
        <v>204</v>
      </c>
      <c r="E30" s="11">
        <f t="shared" si="0"/>
        <v>204</v>
      </c>
      <c r="F30" s="8">
        <f t="shared" si="3"/>
        <v>66</v>
      </c>
      <c r="G30" s="12" t="s">
        <v>55</v>
      </c>
      <c r="H30" s="37">
        <v>0</v>
      </c>
      <c r="I30" s="37">
        <v>75</v>
      </c>
      <c r="J30" s="8">
        <f t="shared" si="1"/>
        <v>75</v>
      </c>
      <c r="K30" s="2"/>
      <c r="L30" s="2" t="s">
        <v>53</v>
      </c>
      <c r="M30" s="7">
        <f>AVERAGE(H29:H32)</f>
        <v>0</v>
      </c>
      <c r="N30" s="7">
        <f>AVERAGE(I29:I32)</f>
        <v>56.25</v>
      </c>
      <c r="O30" s="2"/>
      <c r="P30" s="2"/>
      <c r="Q30" s="2"/>
    </row>
    <row r="31" spans="1:17" ht="15.75" customHeight="1" x14ac:dyDescent="0.25">
      <c r="A31" s="8">
        <f t="shared" si="2"/>
        <v>19</v>
      </c>
      <c r="B31" s="9" t="s">
        <v>56</v>
      </c>
      <c r="C31" s="37">
        <v>0</v>
      </c>
      <c r="D31" s="88">
        <v>204</v>
      </c>
      <c r="E31" s="11">
        <f t="shared" si="0"/>
        <v>204</v>
      </c>
      <c r="F31" s="8">
        <f t="shared" si="3"/>
        <v>67</v>
      </c>
      <c r="G31" s="12" t="s">
        <v>57</v>
      </c>
      <c r="H31" s="37">
        <v>0</v>
      </c>
      <c r="I31" s="37">
        <v>0</v>
      </c>
      <c r="J31" s="8">
        <f t="shared" si="1"/>
        <v>0</v>
      </c>
      <c r="K31" s="2"/>
      <c r="L31" s="2" t="s">
        <v>61</v>
      </c>
      <c r="M31" s="7">
        <f>AVERAGE(H33:H36)</f>
        <v>0</v>
      </c>
      <c r="N31" s="7">
        <f>AVERAGE(I33:I36)</f>
        <v>0</v>
      </c>
      <c r="O31" s="2"/>
      <c r="P31" s="2"/>
      <c r="Q31" s="2"/>
    </row>
    <row r="32" spans="1:17" ht="15.75" customHeight="1" x14ac:dyDescent="0.25">
      <c r="A32" s="8">
        <f t="shared" si="2"/>
        <v>20</v>
      </c>
      <c r="B32" s="9" t="s">
        <v>58</v>
      </c>
      <c r="C32" s="37">
        <v>0</v>
      </c>
      <c r="D32" s="88">
        <v>204</v>
      </c>
      <c r="E32" s="11">
        <f t="shared" si="0"/>
        <v>204</v>
      </c>
      <c r="F32" s="8">
        <f t="shared" si="3"/>
        <v>68</v>
      </c>
      <c r="G32" s="12" t="s">
        <v>59</v>
      </c>
      <c r="H32" s="37">
        <v>0</v>
      </c>
      <c r="I32" s="37">
        <v>0</v>
      </c>
      <c r="J32" s="8">
        <f t="shared" si="1"/>
        <v>0</v>
      </c>
      <c r="K32" s="2"/>
      <c r="L32" s="2" t="s">
        <v>69</v>
      </c>
      <c r="M32" s="7">
        <f>AVERAGE(H37:H40)</f>
        <v>0</v>
      </c>
      <c r="N32" s="7">
        <f>AVERAGE(I37:I40)</f>
        <v>0</v>
      </c>
      <c r="O32" s="2"/>
      <c r="P32" s="2"/>
      <c r="Q32" s="2"/>
    </row>
    <row r="33" spans="1:17" ht="15.75" customHeight="1" x14ac:dyDescent="0.25">
      <c r="A33" s="8">
        <f t="shared" si="2"/>
        <v>21</v>
      </c>
      <c r="B33" s="9" t="s">
        <v>60</v>
      </c>
      <c r="C33" s="37">
        <v>0</v>
      </c>
      <c r="D33" s="88">
        <v>204</v>
      </c>
      <c r="E33" s="11">
        <f t="shared" si="0"/>
        <v>204</v>
      </c>
      <c r="F33" s="8">
        <f t="shared" si="3"/>
        <v>69</v>
      </c>
      <c r="G33" s="12" t="s">
        <v>61</v>
      </c>
      <c r="H33" s="37">
        <v>0</v>
      </c>
      <c r="I33" s="37">
        <v>0</v>
      </c>
      <c r="J33" s="8">
        <f t="shared" si="1"/>
        <v>0</v>
      </c>
      <c r="K33" s="2"/>
      <c r="L33" s="2" t="s">
        <v>77</v>
      </c>
      <c r="M33" s="7">
        <f>AVERAGE(H41:H44)</f>
        <v>0</v>
      </c>
      <c r="N33" s="7">
        <f>AVERAGE(I41:I44)</f>
        <v>0</v>
      </c>
      <c r="O33" s="2"/>
      <c r="P33" s="2"/>
      <c r="Q33" s="2"/>
    </row>
    <row r="34" spans="1:17" ht="15.75" customHeight="1" x14ac:dyDescent="0.25">
      <c r="A34" s="8">
        <f t="shared" si="2"/>
        <v>22</v>
      </c>
      <c r="B34" s="9" t="s">
        <v>62</v>
      </c>
      <c r="C34" s="37">
        <v>0</v>
      </c>
      <c r="D34" s="88">
        <v>204</v>
      </c>
      <c r="E34" s="11">
        <f t="shared" si="0"/>
        <v>204</v>
      </c>
      <c r="F34" s="8">
        <f t="shared" si="3"/>
        <v>70</v>
      </c>
      <c r="G34" s="12" t="s">
        <v>63</v>
      </c>
      <c r="H34" s="37">
        <v>0</v>
      </c>
      <c r="I34" s="37">
        <v>0</v>
      </c>
      <c r="J34" s="8">
        <f t="shared" si="1"/>
        <v>0</v>
      </c>
      <c r="K34" s="2"/>
      <c r="L34" s="2" t="s">
        <v>85</v>
      </c>
      <c r="M34" s="7">
        <f>AVERAGE(H45:H48)</f>
        <v>0</v>
      </c>
      <c r="N34" s="7">
        <f>AVERAGE(I45:I48)</f>
        <v>0</v>
      </c>
      <c r="O34" s="2"/>
      <c r="P34" s="2"/>
      <c r="Q34" s="2"/>
    </row>
    <row r="35" spans="1:17" ht="15.75" customHeight="1" x14ac:dyDescent="0.25">
      <c r="A35" s="8">
        <f t="shared" si="2"/>
        <v>23</v>
      </c>
      <c r="B35" s="9" t="s">
        <v>64</v>
      </c>
      <c r="C35" s="37">
        <v>0</v>
      </c>
      <c r="D35" s="88">
        <v>204</v>
      </c>
      <c r="E35" s="11">
        <f t="shared" si="0"/>
        <v>204</v>
      </c>
      <c r="F35" s="8">
        <f t="shared" si="3"/>
        <v>71</v>
      </c>
      <c r="G35" s="12" t="s">
        <v>65</v>
      </c>
      <c r="H35" s="37">
        <v>0</v>
      </c>
      <c r="I35" s="37">
        <v>0</v>
      </c>
      <c r="J35" s="8">
        <f t="shared" si="1"/>
        <v>0</v>
      </c>
      <c r="K35" s="2"/>
      <c r="L35" s="2" t="s">
        <v>93</v>
      </c>
      <c r="M35" s="7">
        <f>AVERAGE(H49:H52)</f>
        <v>0</v>
      </c>
      <c r="N35" s="7">
        <f>AVERAGE(I49:I52)</f>
        <v>0</v>
      </c>
      <c r="O35" s="2"/>
      <c r="P35" s="2"/>
      <c r="Q35" s="2"/>
    </row>
    <row r="36" spans="1:17" ht="15.75" customHeight="1" x14ac:dyDescent="0.25">
      <c r="A36" s="8">
        <f t="shared" si="2"/>
        <v>24</v>
      </c>
      <c r="B36" s="9" t="s">
        <v>66</v>
      </c>
      <c r="C36" s="37">
        <v>0</v>
      </c>
      <c r="D36" s="88">
        <v>204</v>
      </c>
      <c r="E36" s="11">
        <f t="shared" si="0"/>
        <v>204</v>
      </c>
      <c r="F36" s="8">
        <f t="shared" si="3"/>
        <v>72</v>
      </c>
      <c r="G36" s="12" t="s">
        <v>67</v>
      </c>
      <c r="H36" s="37">
        <v>0</v>
      </c>
      <c r="I36" s="37">
        <v>0</v>
      </c>
      <c r="J36" s="8">
        <f t="shared" si="1"/>
        <v>0</v>
      </c>
      <c r="K36" s="2"/>
      <c r="L36" s="101" t="s">
        <v>101</v>
      </c>
      <c r="M36" s="7">
        <f>AVERAGE(H53:H56)</f>
        <v>0</v>
      </c>
      <c r="N36" s="7">
        <f>AVERAGE(I53:I56)</f>
        <v>0</v>
      </c>
      <c r="O36" s="2"/>
      <c r="P36" s="2"/>
      <c r="Q36" s="2"/>
    </row>
    <row r="37" spans="1:17" ht="15.75" customHeight="1" x14ac:dyDescent="0.25">
      <c r="A37" s="8">
        <v>25</v>
      </c>
      <c r="B37" s="9" t="s">
        <v>68</v>
      </c>
      <c r="C37" s="37">
        <v>0</v>
      </c>
      <c r="D37" s="88">
        <v>204</v>
      </c>
      <c r="E37" s="11">
        <f t="shared" si="0"/>
        <v>204</v>
      </c>
      <c r="F37" s="8">
        <v>73</v>
      </c>
      <c r="G37" s="12" t="s">
        <v>69</v>
      </c>
      <c r="H37" s="37">
        <v>0</v>
      </c>
      <c r="I37" s="37">
        <v>0</v>
      </c>
      <c r="J37" s="8">
        <f t="shared" si="1"/>
        <v>0</v>
      </c>
      <c r="K37" s="2"/>
      <c r="L37" s="101" t="s">
        <v>109</v>
      </c>
      <c r="M37" s="7">
        <f>AVERAGE(H57:H60)</f>
        <v>0</v>
      </c>
      <c r="N37" s="7">
        <f>AVERAGE(I57:I60)</f>
        <v>0</v>
      </c>
      <c r="O37" s="2"/>
      <c r="P37" s="2"/>
      <c r="Q37" s="2"/>
    </row>
    <row r="38" spans="1:17" ht="15.75" customHeight="1" x14ac:dyDescent="0.25">
      <c r="A38" s="8">
        <f t="shared" ref="A38:A60" si="4">A37+1</f>
        <v>26</v>
      </c>
      <c r="B38" s="9" t="s">
        <v>70</v>
      </c>
      <c r="C38" s="37">
        <v>0</v>
      </c>
      <c r="D38" s="88">
        <v>204</v>
      </c>
      <c r="E38" s="8">
        <f t="shared" si="0"/>
        <v>204</v>
      </c>
      <c r="F38" s="8">
        <f t="shared" ref="F38:F60" si="5">F37+1</f>
        <v>74</v>
      </c>
      <c r="G38" s="12" t="s">
        <v>71</v>
      </c>
      <c r="H38" s="37">
        <v>0</v>
      </c>
      <c r="I38" s="37">
        <v>0</v>
      </c>
      <c r="J38" s="8">
        <f t="shared" si="1"/>
        <v>0</v>
      </c>
      <c r="K38" s="2"/>
      <c r="L38" s="101" t="s">
        <v>302</v>
      </c>
      <c r="M38" s="101">
        <f>AVERAGE(M14:M37)</f>
        <v>0</v>
      </c>
      <c r="N38" s="101">
        <f>AVERAGE(N14:N37)</f>
        <v>137.04166666666666</v>
      </c>
      <c r="O38" s="2"/>
      <c r="P38" s="2"/>
      <c r="Q38" s="2"/>
    </row>
    <row r="39" spans="1:17" ht="15.75" customHeight="1" x14ac:dyDescent="0.25">
      <c r="A39" s="8">
        <f t="shared" si="4"/>
        <v>27</v>
      </c>
      <c r="B39" s="9" t="s">
        <v>72</v>
      </c>
      <c r="C39" s="37">
        <v>0</v>
      </c>
      <c r="D39" s="88">
        <v>204</v>
      </c>
      <c r="E39" s="8">
        <f t="shared" si="0"/>
        <v>204</v>
      </c>
      <c r="F39" s="8">
        <f t="shared" si="5"/>
        <v>75</v>
      </c>
      <c r="G39" s="12" t="s">
        <v>73</v>
      </c>
      <c r="H39" s="37">
        <v>0</v>
      </c>
      <c r="I39" s="37">
        <v>0</v>
      </c>
      <c r="J39" s="8">
        <f t="shared" si="1"/>
        <v>0</v>
      </c>
      <c r="K39" s="2"/>
      <c r="L39" s="2"/>
      <c r="M39" s="2"/>
      <c r="N39" s="2"/>
      <c r="O39" s="2"/>
      <c r="P39" s="2"/>
      <c r="Q39" s="2"/>
    </row>
    <row r="40" spans="1:17" ht="15.75" customHeight="1" x14ac:dyDescent="0.25">
      <c r="A40" s="8">
        <f t="shared" si="4"/>
        <v>28</v>
      </c>
      <c r="B40" s="9" t="s">
        <v>74</v>
      </c>
      <c r="C40" s="37">
        <v>0</v>
      </c>
      <c r="D40" s="88">
        <v>204</v>
      </c>
      <c r="E40" s="8">
        <f t="shared" si="0"/>
        <v>204</v>
      </c>
      <c r="F40" s="8">
        <f t="shared" si="5"/>
        <v>76</v>
      </c>
      <c r="G40" s="12" t="s">
        <v>75</v>
      </c>
      <c r="H40" s="37">
        <v>0</v>
      </c>
      <c r="I40" s="37">
        <v>0</v>
      </c>
      <c r="J40" s="8">
        <f t="shared" si="1"/>
        <v>0</v>
      </c>
      <c r="K40" s="2"/>
      <c r="L40" s="2"/>
      <c r="M40" s="2"/>
      <c r="N40" s="2"/>
      <c r="O40" s="2"/>
      <c r="P40" s="2"/>
      <c r="Q40" s="2"/>
    </row>
    <row r="41" spans="1:17" ht="15.75" customHeight="1" x14ac:dyDescent="0.25">
      <c r="A41" s="8">
        <f t="shared" si="4"/>
        <v>29</v>
      </c>
      <c r="B41" s="9" t="s">
        <v>76</v>
      </c>
      <c r="C41" s="37">
        <v>0</v>
      </c>
      <c r="D41" s="88">
        <v>204</v>
      </c>
      <c r="E41" s="8">
        <f t="shared" si="0"/>
        <v>204</v>
      </c>
      <c r="F41" s="8">
        <f t="shared" si="5"/>
        <v>77</v>
      </c>
      <c r="G41" s="12" t="s">
        <v>77</v>
      </c>
      <c r="H41" s="37">
        <v>0</v>
      </c>
      <c r="I41" s="37">
        <v>0</v>
      </c>
      <c r="J41" s="8">
        <f t="shared" si="1"/>
        <v>0</v>
      </c>
      <c r="K41" s="2"/>
      <c r="L41" s="2"/>
      <c r="M41" s="2"/>
      <c r="N41" s="2"/>
      <c r="O41" s="2"/>
      <c r="P41" s="2"/>
      <c r="Q41" s="2"/>
    </row>
    <row r="42" spans="1:17" ht="15.75" customHeight="1" x14ac:dyDescent="0.25">
      <c r="A42" s="8">
        <f t="shared" si="4"/>
        <v>30</v>
      </c>
      <c r="B42" s="9" t="s">
        <v>78</v>
      </c>
      <c r="C42" s="37">
        <v>0</v>
      </c>
      <c r="D42" s="88">
        <v>204</v>
      </c>
      <c r="E42" s="8">
        <f t="shared" si="0"/>
        <v>204</v>
      </c>
      <c r="F42" s="8">
        <f t="shared" si="5"/>
        <v>78</v>
      </c>
      <c r="G42" s="12" t="s">
        <v>79</v>
      </c>
      <c r="H42" s="37">
        <v>0</v>
      </c>
      <c r="I42" s="37">
        <v>0</v>
      </c>
      <c r="J42" s="8">
        <f t="shared" si="1"/>
        <v>0</v>
      </c>
      <c r="K42" s="2"/>
      <c r="L42" s="2"/>
      <c r="M42" s="2"/>
      <c r="N42" s="2"/>
      <c r="O42" s="2"/>
      <c r="P42" s="2"/>
      <c r="Q42" s="2"/>
    </row>
    <row r="43" spans="1:17" ht="15.75" customHeight="1" x14ac:dyDescent="0.25">
      <c r="A43" s="8">
        <f t="shared" si="4"/>
        <v>31</v>
      </c>
      <c r="B43" s="9" t="s">
        <v>80</v>
      </c>
      <c r="C43" s="37">
        <v>0</v>
      </c>
      <c r="D43" s="88">
        <v>204</v>
      </c>
      <c r="E43" s="8">
        <f t="shared" si="0"/>
        <v>204</v>
      </c>
      <c r="F43" s="8">
        <f t="shared" si="5"/>
        <v>79</v>
      </c>
      <c r="G43" s="12" t="s">
        <v>81</v>
      </c>
      <c r="H43" s="37">
        <v>0</v>
      </c>
      <c r="I43" s="37">
        <v>0</v>
      </c>
      <c r="J43" s="8">
        <f t="shared" si="1"/>
        <v>0</v>
      </c>
      <c r="K43" s="2"/>
      <c r="L43" s="2"/>
      <c r="M43" s="2"/>
      <c r="N43" s="2"/>
      <c r="O43" s="2"/>
      <c r="P43" s="2"/>
      <c r="Q43" s="2"/>
    </row>
    <row r="44" spans="1:17" ht="15.75" customHeight="1" x14ac:dyDescent="0.25">
      <c r="A44" s="8">
        <f t="shared" si="4"/>
        <v>32</v>
      </c>
      <c r="B44" s="9" t="s">
        <v>82</v>
      </c>
      <c r="C44" s="37">
        <v>0</v>
      </c>
      <c r="D44" s="88">
        <v>204</v>
      </c>
      <c r="E44" s="8">
        <f t="shared" si="0"/>
        <v>204</v>
      </c>
      <c r="F44" s="8">
        <f t="shared" si="5"/>
        <v>80</v>
      </c>
      <c r="G44" s="12" t="s">
        <v>83</v>
      </c>
      <c r="H44" s="37">
        <v>0</v>
      </c>
      <c r="I44" s="37">
        <v>0</v>
      </c>
      <c r="J44" s="8">
        <f t="shared" si="1"/>
        <v>0</v>
      </c>
      <c r="K44" s="2"/>
      <c r="L44" s="2"/>
      <c r="M44" s="2"/>
      <c r="N44" s="2"/>
      <c r="O44" s="2"/>
      <c r="P44" s="2"/>
      <c r="Q44" s="2"/>
    </row>
    <row r="45" spans="1:17" ht="15.75" customHeight="1" x14ac:dyDescent="0.25">
      <c r="A45" s="8">
        <f t="shared" si="4"/>
        <v>33</v>
      </c>
      <c r="B45" s="9" t="s">
        <v>84</v>
      </c>
      <c r="C45" s="37">
        <v>0</v>
      </c>
      <c r="D45" s="88">
        <v>204</v>
      </c>
      <c r="E45" s="8">
        <f t="shared" si="0"/>
        <v>204</v>
      </c>
      <c r="F45" s="8">
        <f t="shared" si="5"/>
        <v>81</v>
      </c>
      <c r="G45" s="12" t="s">
        <v>85</v>
      </c>
      <c r="H45" s="37">
        <v>0</v>
      </c>
      <c r="I45" s="37">
        <v>0</v>
      </c>
      <c r="J45" s="8">
        <f t="shared" si="1"/>
        <v>0</v>
      </c>
      <c r="K45" s="2"/>
      <c r="L45" s="2"/>
      <c r="M45" s="2"/>
      <c r="N45" s="2"/>
      <c r="O45" s="2"/>
      <c r="P45" s="2"/>
      <c r="Q45" s="2"/>
    </row>
    <row r="46" spans="1:17" ht="15.75" customHeight="1" x14ac:dyDescent="0.25">
      <c r="A46" s="8">
        <f t="shared" si="4"/>
        <v>34</v>
      </c>
      <c r="B46" s="9" t="s">
        <v>86</v>
      </c>
      <c r="C46" s="37">
        <v>0</v>
      </c>
      <c r="D46" s="88">
        <v>204</v>
      </c>
      <c r="E46" s="8">
        <f t="shared" si="0"/>
        <v>204</v>
      </c>
      <c r="F46" s="8">
        <f t="shared" si="5"/>
        <v>82</v>
      </c>
      <c r="G46" s="12" t="s">
        <v>87</v>
      </c>
      <c r="H46" s="37">
        <v>0</v>
      </c>
      <c r="I46" s="37">
        <v>0</v>
      </c>
      <c r="J46" s="8">
        <f t="shared" si="1"/>
        <v>0</v>
      </c>
      <c r="K46" s="2"/>
      <c r="L46" s="2"/>
      <c r="M46" s="2"/>
      <c r="N46" s="2"/>
      <c r="O46" s="2"/>
      <c r="P46" s="2"/>
      <c r="Q46" s="2"/>
    </row>
    <row r="47" spans="1:17" ht="15.75" customHeight="1" x14ac:dyDescent="0.25">
      <c r="A47" s="8">
        <f t="shared" si="4"/>
        <v>35</v>
      </c>
      <c r="B47" s="9" t="s">
        <v>88</v>
      </c>
      <c r="C47" s="37">
        <v>0</v>
      </c>
      <c r="D47" s="88">
        <v>204</v>
      </c>
      <c r="E47" s="8">
        <f t="shared" si="0"/>
        <v>204</v>
      </c>
      <c r="F47" s="8">
        <f t="shared" si="5"/>
        <v>83</v>
      </c>
      <c r="G47" s="12" t="s">
        <v>89</v>
      </c>
      <c r="H47" s="37">
        <v>0</v>
      </c>
      <c r="I47" s="37">
        <v>0</v>
      </c>
      <c r="J47" s="8">
        <f t="shared" si="1"/>
        <v>0</v>
      </c>
      <c r="K47" s="2"/>
      <c r="L47" s="2"/>
      <c r="M47" s="2"/>
      <c r="N47" s="2"/>
      <c r="O47" s="2"/>
      <c r="P47" s="2"/>
      <c r="Q47" s="2"/>
    </row>
    <row r="48" spans="1:17" ht="15.75" customHeight="1" x14ac:dyDescent="0.25">
      <c r="A48" s="8">
        <f t="shared" si="4"/>
        <v>36</v>
      </c>
      <c r="B48" s="9" t="s">
        <v>90</v>
      </c>
      <c r="C48" s="37">
        <v>0</v>
      </c>
      <c r="D48" s="88">
        <v>204</v>
      </c>
      <c r="E48" s="8">
        <f t="shared" si="0"/>
        <v>204</v>
      </c>
      <c r="F48" s="8">
        <f t="shared" si="5"/>
        <v>84</v>
      </c>
      <c r="G48" s="12" t="s">
        <v>91</v>
      </c>
      <c r="H48" s="37">
        <v>0</v>
      </c>
      <c r="I48" s="37">
        <v>0</v>
      </c>
      <c r="J48" s="8">
        <f t="shared" si="1"/>
        <v>0</v>
      </c>
      <c r="K48" s="2"/>
      <c r="L48" s="2"/>
      <c r="M48" s="2"/>
      <c r="N48" s="2"/>
      <c r="O48" s="2"/>
      <c r="P48" s="2"/>
      <c r="Q48" s="2"/>
    </row>
    <row r="49" spans="1:17" ht="15.75" customHeight="1" x14ac:dyDescent="0.25">
      <c r="A49" s="8">
        <f t="shared" si="4"/>
        <v>37</v>
      </c>
      <c r="B49" s="9" t="s">
        <v>92</v>
      </c>
      <c r="C49" s="37">
        <v>0</v>
      </c>
      <c r="D49" s="88">
        <v>204</v>
      </c>
      <c r="E49" s="8">
        <f t="shared" si="0"/>
        <v>204</v>
      </c>
      <c r="F49" s="8">
        <f t="shared" si="5"/>
        <v>85</v>
      </c>
      <c r="G49" s="12" t="s">
        <v>93</v>
      </c>
      <c r="H49" s="37">
        <v>0</v>
      </c>
      <c r="I49" s="37">
        <v>0</v>
      </c>
      <c r="J49" s="8">
        <f t="shared" si="1"/>
        <v>0</v>
      </c>
      <c r="K49" s="2"/>
      <c r="L49" s="2"/>
      <c r="M49" s="2"/>
      <c r="N49" s="2"/>
      <c r="O49" s="2"/>
      <c r="P49" s="2"/>
      <c r="Q49" s="2"/>
    </row>
    <row r="50" spans="1:17" ht="15.75" customHeight="1" x14ac:dyDescent="0.25">
      <c r="A50" s="8">
        <f t="shared" si="4"/>
        <v>38</v>
      </c>
      <c r="B50" s="12" t="s">
        <v>94</v>
      </c>
      <c r="C50" s="37">
        <v>0</v>
      </c>
      <c r="D50" s="88">
        <v>204</v>
      </c>
      <c r="E50" s="8">
        <f t="shared" si="0"/>
        <v>204</v>
      </c>
      <c r="F50" s="8">
        <f t="shared" si="5"/>
        <v>86</v>
      </c>
      <c r="G50" s="12" t="s">
        <v>95</v>
      </c>
      <c r="H50" s="37">
        <v>0</v>
      </c>
      <c r="I50" s="37">
        <v>0</v>
      </c>
      <c r="J50" s="8">
        <f t="shared" si="1"/>
        <v>0</v>
      </c>
      <c r="K50" s="2"/>
      <c r="L50" s="2"/>
      <c r="M50" s="2"/>
      <c r="N50" s="2"/>
      <c r="O50" s="2"/>
      <c r="P50" s="2"/>
      <c r="Q50" s="2"/>
    </row>
    <row r="51" spans="1:17" ht="15.75" customHeight="1" x14ac:dyDescent="0.25">
      <c r="A51" s="8">
        <f t="shared" si="4"/>
        <v>39</v>
      </c>
      <c r="B51" s="12" t="s">
        <v>96</v>
      </c>
      <c r="C51" s="37">
        <v>0</v>
      </c>
      <c r="D51" s="88">
        <v>204</v>
      </c>
      <c r="E51" s="8">
        <f t="shared" si="0"/>
        <v>204</v>
      </c>
      <c r="F51" s="8">
        <f t="shared" si="5"/>
        <v>87</v>
      </c>
      <c r="G51" s="12" t="s">
        <v>97</v>
      </c>
      <c r="H51" s="37">
        <v>0</v>
      </c>
      <c r="I51" s="37">
        <v>0</v>
      </c>
      <c r="J51" s="8">
        <f t="shared" si="1"/>
        <v>0</v>
      </c>
      <c r="K51" s="2"/>
      <c r="L51" s="2"/>
      <c r="M51" s="2"/>
      <c r="N51" s="2"/>
      <c r="O51" s="2"/>
      <c r="P51" s="2"/>
      <c r="Q51" s="2"/>
    </row>
    <row r="52" spans="1:17" ht="15.75" customHeight="1" x14ac:dyDescent="0.25">
      <c r="A52" s="8">
        <f t="shared" si="4"/>
        <v>40</v>
      </c>
      <c r="B52" s="12" t="s">
        <v>98</v>
      </c>
      <c r="C52" s="37">
        <v>0</v>
      </c>
      <c r="D52" s="88">
        <v>204</v>
      </c>
      <c r="E52" s="8">
        <f t="shared" si="0"/>
        <v>204</v>
      </c>
      <c r="F52" s="8">
        <f t="shared" si="5"/>
        <v>88</v>
      </c>
      <c r="G52" s="12" t="s">
        <v>99</v>
      </c>
      <c r="H52" s="37">
        <v>0</v>
      </c>
      <c r="I52" s="37">
        <v>0</v>
      </c>
      <c r="J52" s="8">
        <f t="shared" si="1"/>
        <v>0</v>
      </c>
      <c r="K52" s="2"/>
      <c r="L52" s="2"/>
      <c r="M52" s="2"/>
      <c r="N52" s="2"/>
      <c r="O52" s="2"/>
      <c r="P52" s="2"/>
      <c r="Q52" s="2"/>
    </row>
    <row r="53" spans="1:17" ht="15.75" customHeight="1" x14ac:dyDescent="0.25">
      <c r="A53" s="8">
        <f t="shared" si="4"/>
        <v>41</v>
      </c>
      <c r="B53" s="12" t="s">
        <v>100</v>
      </c>
      <c r="C53" s="37">
        <v>0</v>
      </c>
      <c r="D53" s="88">
        <v>204</v>
      </c>
      <c r="E53" s="8">
        <f t="shared" si="0"/>
        <v>204</v>
      </c>
      <c r="F53" s="8">
        <f t="shared" si="5"/>
        <v>89</v>
      </c>
      <c r="G53" s="12" t="s">
        <v>101</v>
      </c>
      <c r="H53" s="37">
        <v>0</v>
      </c>
      <c r="I53" s="37">
        <v>0</v>
      </c>
      <c r="J53" s="8">
        <f t="shared" si="1"/>
        <v>0</v>
      </c>
      <c r="K53" s="2"/>
      <c r="L53" s="13"/>
      <c r="M53" s="13"/>
      <c r="N53" s="13"/>
      <c r="O53" s="2"/>
      <c r="P53" s="2"/>
      <c r="Q53" s="2"/>
    </row>
    <row r="54" spans="1:17" ht="15.75" customHeight="1" x14ac:dyDescent="0.25">
      <c r="A54" s="8">
        <f t="shared" si="4"/>
        <v>42</v>
      </c>
      <c r="B54" s="12" t="s">
        <v>102</v>
      </c>
      <c r="C54" s="37">
        <v>0</v>
      </c>
      <c r="D54" s="88">
        <v>204</v>
      </c>
      <c r="E54" s="8">
        <f t="shared" si="0"/>
        <v>204</v>
      </c>
      <c r="F54" s="8">
        <f t="shared" si="5"/>
        <v>90</v>
      </c>
      <c r="G54" s="12" t="s">
        <v>103</v>
      </c>
      <c r="H54" s="37">
        <v>0</v>
      </c>
      <c r="I54" s="37">
        <v>0</v>
      </c>
      <c r="J54" s="8">
        <f t="shared" si="1"/>
        <v>0</v>
      </c>
      <c r="K54" s="2"/>
      <c r="L54" s="13"/>
      <c r="M54" s="13"/>
      <c r="N54" s="13"/>
      <c r="O54" s="2"/>
      <c r="P54" s="2"/>
      <c r="Q54" s="2"/>
    </row>
    <row r="55" spans="1:17" ht="15.75" customHeight="1" x14ac:dyDescent="0.25">
      <c r="A55" s="8">
        <f t="shared" si="4"/>
        <v>43</v>
      </c>
      <c r="B55" s="12" t="s">
        <v>104</v>
      </c>
      <c r="C55" s="37">
        <v>0</v>
      </c>
      <c r="D55" s="88">
        <v>204</v>
      </c>
      <c r="E55" s="8">
        <f t="shared" si="0"/>
        <v>204</v>
      </c>
      <c r="F55" s="8">
        <f t="shared" si="5"/>
        <v>91</v>
      </c>
      <c r="G55" s="12" t="s">
        <v>105</v>
      </c>
      <c r="H55" s="37">
        <v>0</v>
      </c>
      <c r="I55" s="37">
        <v>0</v>
      </c>
      <c r="J55" s="8">
        <f t="shared" si="1"/>
        <v>0</v>
      </c>
      <c r="K55" s="2"/>
      <c r="L55" s="13"/>
      <c r="M55" s="13"/>
      <c r="N55" s="13"/>
      <c r="O55" s="2"/>
      <c r="P55" s="2"/>
      <c r="Q55" s="2"/>
    </row>
    <row r="56" spans="1:17" ht="15.75" customHeight="1" x14ac:dyDescent="0.25">
      <c r="A56" s="8">
        <f t="shared" si="4"/>
        <v>44</v>
      </c>
      <c r="B56" s="12" t="s">
        <v>106</v>
      </c>
      <c r="C56" s="37">
        <v>0</v>
      </c>
      <c r="D56" s="88">
        <v>204</v>
      </c>
      <c r="E56" s="8">
        <f t="shared" si="0"/>
        <v>204</v>
      </c>
      <c r="F56" s="8">
        <f t="shared" si="5"/>
        <v>92</v>
      </c>
      <c r="G56" s="12" t="s">
        <v>107</v>
      </c>
      <c r="H56" s="37">
        <v>0</v>
      </c>
      <c r="I56" s="37">
        <v>0</v>
      </c>
      <c r="J56" s="8">
        <f t="shared" si="1"/>
        <v>0</v>
      </c>
      <c r="K56" s="2"/>
      <c r="L56" s="13"/>
      <c r="M56" s="13"/>
      <c r="N56" s="13"/>
      <c r="O56" s="2"/>
      <c r="P56" s="2"/>
      <c r="Q56" s="2"/>
    </row>
    <row r="57" spans="1:17" ht="15.75" customHeight="1" x14ac:dyDescent="0.25">
      <c r="A57" s="8">
        <f t="shared" si="4"/>
        <v>45</v>
      </c>
      <c r="B57" s="12" t="s">
        <v>108</v>
      </c>
      <c r="C57" s="37">
        <v>0</v>
      </c>
      <c r="D57" s="88">
        <v>204</v>
      </c>
      <c r="E57" s="8">
        <f t="shared" si="0"/>
        <v>204</v>
      </c>
      <c r="F57" s="8">
        <f t="shared" si="5"/>
        <v>93</v>
      </c>
      <c r="G57" s="12" t="s">
        <v>109</v>
      </c>
      <c r="H57" s="37">
        <v>0</v>
      </c>
      <c r="I57" s="37">
        <v>0</v>
      </c>
      <c r="J57" s="8">
        <f t="shared" si="1"/>
        <v>0</v>
      </c>
      <c r="K57" s="2"/>
      <c r="L57" s="14"/>
      <c r="M57" s="13"/>
      <c r="N57" s="15"/>
      <c r="O57" s="2"/>
      <c r="P57" s="2"/>
      <c r="Q57" s="2"/>
    </row>
    <row r="58" spans="1:17" ht="15.75" customHeight="1" x14ac:dyDescent="0.25">
      <c r="A58" s="8">
        <f t="shared" si="4"/>
        <v>46</v>
      </c>
      <c r="B58" s="12" t="s">
        <v>110</v>
      </c>
      <c r="C58" s="37">
        <v>0</v>
      </c>
      <c r="D58" s="88">
        <v>204</v>
      </c>
      <c r="E58" s="8">
        <f t="shared" si="0"/>
        <v>204</v>
      </c>
      <c r="F58" s="8">
        <f t="shared" si="5"/>
        <v>94</v>
      </c>
      <c r="G58" s="12" t="s">
        <v>111</v>
      </c>
      <c r="H58" s="37">
        <v>0</v>
      </c>
      <c r="I58" s="37">
        <v>0</v>
      </c>
      <c r="J58" s="8">
        <f t="shared" si="1"/>
        <v>0</v>
      </c>
      <c r="K58" s="2"/>
      <c r="L58" s="16"/>
      <c r="M58" s="13"/>
      <c r="N58" s="15"/>
      <c r="O58" s="2"/>
      <c r="P58" s="2"/>
      <c r="Q58" s="2"/>
    </row>
    <row r="59" spans="1:17" ht="15.75" customHeight="1" x14ac:dyDescent="0.25">
      <c r="A59" s="17">
        <f t="shared" si="4"/>
        <v>47</v>
      </c>
      <c r="B59" s="18" t="s">
        <v>112</v>
      </c>
      <c r="C59" s="37">
        <v>0</v>
      </c>
      <c r="D59" s="88">
        <v>204</v>
      </c>
      <c r="E59" s="17">
        <f t="shared" si="0"/>
        <v>204</v>
      </c>
      <c r="F59" s="17">
        <f t="shared" si="5"/>
        <v>95</v>
      </c>
      <c r="G59" s="18" t="s">
        <v>113</v>
      </c>
      <c r="H59" s="37">
        <v>0</v>
      </c>
      <c r="I59" s="37">
        <v>0</v>
      </c>
      <c r="J59" s="17">
        <f t="shared" si="1"/>
        <v>0</v>
      </c>
      <c r="K59" s="2"/>
      <c r="L59" s="16"/>
      <c r="M59" s="19"/>
      <c r="N59" s="15"/>
      <c r="O59" s="2"/>
      <c r="P59" s="2"/>
      <c r="Q59" s="2"/>
    </row>
    <row r="60" spans="1:17" ht="15.75" customHeight="1" x14ac:dyDescent="0.25">
      <c r="A60" s="17">
        <f t="shared" si="4"/>
        <v>48</v>
      </c>
      <c r="B60" s="18" t="s">
        <v>114</v>
      </c>
      <c r="C60" s="37">
        <v>0</v>
      </c>
      <c r="D60" s="88">
        <v>204</v>
      </c>
      <c r="E60" s="17">
        <f t="shared" si="0"/>
        <v>204</v>
      </c>
      <c r="F60" s="17">
        <f t="shared" si="5"/>
        <v>96</v>
      </c>
      <c r="G60" s="18" t="s">
        <v>115</v>
      </c>
      <c r="H60" s="37">
        <v>0</v>
      </c>
      <c r="I60" s="37">
        <v>0</v>
      </c>
      <c r="J60" s="17">
        <f t="shared" si="1"/>
        <v>0</v>
      </c>
      <c r="K60" s="2"/>
      <c r="L60" s="16"/>
      <c r="M60" s="19"/>
      <c r="N60" s="2"/>
      <c r="O60" s="2"/>
      <c r="P60" s="2"/>
      <c r="Q60" s="2"/>
    </row>
    <row r="61" spans="1:17" ht="19.5" customHeight="1" x14ac:dyDescent="0.3">
      <c r="A61" s="121" t="s">
        <v>116</v>
      </c>
      <c r="B61" s="122"/>
      <c r="C61" s="122"/>
      <c r="D61" s="123"/>
      <c r="E61" s="124" t="s">
        <v>117</v>
      </c>
      <c r="F61" s="125"/>
      <c r="G61" s="125"/>
      <c r="H61" s="125"/>
      <c r="I61" s="125"/>
      <c r="J61" s="126"/>
      <c r="K61" s="2"/>
      <c r="L61" s="14"/>
      <c r="M61" s="2"/>
      <c r="N61" s="2"/>
      <c r="O61" s="42"/>
      <c r="P61" s="2"/>
      <c r="Q61" s="2"/>
    </row>
    <row r="62" spans="1:17" ht="67.5" customHeight="1" x14ac:dyDescent="0.25">
      <c r="A62" s="163" t="s">
        <v>276</v>
      </c>
      <c r="B62" s="164"/>
      <c r="C62" s="164"/>
      <c r="D62" s="164"/>
      <c r="E62" s="164"/>
      <c r="F62" s="164"/>
      <c r="G62" s="165"/>
      <c r="H62" s="20" t="s">
        <v>118</v>
      </c>
      <c r="I62" s="20" t="s">
        <v>119</v>
      </c>
      <c r="J62" s="20" t="s">
        <v>120</v>
      </c>
      <c r="K62" s="2"/>
      <c r="L62" s="16"/>
      <c r="M62" s="7"/>
      <c r="N62" s="7"/>
      <c r="O62" s="7"/>
      <c r="P62" s="7"/>
      <c r="Q62" s="7"/>
    </row>
    <row r="63" spans="1:17" ht="40.5" customHeight="1" x14ac:dyDescent="0.25">
      <c r="A63" s="148" t="s">
        <v>298</v>
      </c>
      <c r="B63" s="149"/>
      <c r="C63" s="149"/>
      <c r="D63" s="149"/>
      <c r="E63" s="136" t="s">
        <v>290</v>
      </c>
      <c r="F63" s="137"/>
      <c r="G63" s="138"/>
      <c r="H63" s="21">
        <v>0</v>
      </c>
      <c r="I63" s="21">
        <v>4.7039999999999997</v>
      </c>
      <c r="J63" s="21">
        <f>H63+I63</f>
        <v>4.7039999999999997</v>
      </c>
      <c r="K63" s="2"/>
      <c r="L63" s="22">
        <f>912</f>
        <v>912</v>
      </c>
      <c r="M63" s="32">
        <f>L63/1000</f>
        <v>0.91200000000000003</v>
      </c>
      <c r="N63" s="4"/>
      <c r="O63" s="7"/>
      <c r="P63" s="7"/>
      <c r="Q63" s="7"/>
    </row>
    <row r="64" spans="1:17" ht="34.5" customHeight="1" x14ac:dyDescent="0.25">
      <c r="A64" s="150"/>
      <c r="B64" s="151"/>
      <c r="C64" s="151"/>
      <c r="D64" s="151"/>
      <c r="E64" s="139" t="s">
        <v>291</v>
      </c>
      <c r="F64" s="140"/>
      <c r="G64" s="141"/>
      <c r="H64" s="36">
        <v>0</v>
      </c>
      <c r="I64" s="36">
        <f>L82</f>
        <v>0.91200000000000003</v>
      </c>
      <c r="J64" s="36">
        <f>H64+I64</f>
        <v>0.91200000000000003</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7.5" customHeight="1" x14ac:dyDescent="0.25">
      <c r="A66" s="142" t="s">
        <v>289</v>
      </c>
      <c r="B66" s="143"/>
      <c r="C66" s="143"/>
      <c r="D66" s="143"/>
      <c r="E66" s="143"/>
      <c r="F66" s="143"/>
      <c r="G66" s="143"/>
      <c r="H66" s="143"/>
      <c r="I66" s="143"/>
      <c r="J66" s="144"/>
      <c r="K66" s="2" t="s">
        <v>124</v>
      </c>
      <c r="L66" s="24"/>
      <c r="M66" s="27">
        <v>9.1999999999999998E-2</v>
      </c>
      <c r="N66" s="28">
        <v>0.54900000000000004</v>
      </c>
      <c r="O66" s="29">
        <f>M66+N66</f>
        <v>0.64100000000000001</v>
      </c>
      <c r="P66" s="29">
        <f>O66/J63*100</f>
        <v>13.62670068027211</v>
      </c>
      <c r="Q66" s="7"/>
    </row>
    <row r="67" spans="1:17" ht="25.5" customHeight="1" x14ac:dyDescent="0.25">
      <c r="A67" s="30"/>
      <c r="B67" s="31"/>
      <c r="C67" s="31"/>
      <c r="D67" s="31"/>
      <c r="E67" s="31"/>
      <c r="F67" s="31"/>
      <c r="G67" s="31"/>
      <c r="H67" s="145" t="s">
        <v>125</v>
      </c>
      <c r="I67" s="146"/>
      <c r="J67" s="147"/>
      <c r="K67" s="2"/>
      <c r="L67" s="4"/>
      <c r="M67" s="29">
        <f>H63+H64-M66-0.018</f>
        <v>-0.11</v>
      </c>
      <c r="N67" s="29">
        <f>I63+I64-N66-0.018</f>
        <v>5.0489999999999995</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-4.5833333333333334E-3</v>
      </c>
      <c r="N69" s="32">
        <f>(N67+N68)/24</f>
        <v>0.21037499999999998</v>
      </c>
      <c r="O69" s="23"/>
      <c r="P69" s="32">
        <f>M69+N69</f>
        <v>0.20579166666666665</v>
      </c>
      <c r="Q69" s="7"/>
    </row>
    <row r="70" spans="1:17" ht="15.75" customHeight="1" x14ac:dyDescent="0.25">
      <c r="A70" s="2"/>
      <c r="B70" s="2"/>
      <c r="C70" s="2"/>
      <c r="D70" s="2"/>
      <c r="E70" s="2"/>
      <c r="F70" s="2"/>
      <c r="G70" s="2"/>
      <c r="H70" s="2"/>
      <c r="I70" s="2"/>
      <c r="J70" s="2"/>
      <c r="K70" s="2"/>
      <c r="L70" s="7"/>
      <c r="M70" s="29">
        <f>M69*1000</f>
        <v>-4.583333333333333</v>
      </c>
      <c r="N70" s="29">
        <f>N69*1000</f>
        <v>210.37499999999997</v>
      </c>
      <c r="O70" s="23"/>
      <c r="P70" s="29">
        <f>M70+N70</f>
        <v>205.79166666666663</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97"/>
      <c r="F72" s="2"/>
      <c r="G72" s="2"/>
      <c r="H72" s="2"/>
      <c r="I72" s="2"/>
      <c r="J72" s="97"/>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1.028</v>
      </c>
      <c r="M81" s="32">
        <f>K81+L81</f>
        <v>1.028</v>
      </c>
      <c r="N81" s="32">
        <f>M81-M63</f>
        <v>0.11599999999999999</v>
      </c>
      <c r="O81" s="2"/>
      <c r="P81" s="2"/>
      <c r="Q81" s="2"/>
    </row>
    <row r="82" spans="1:17" ht="15.75" customHeight="1" x14ac:dyDescent="0.25">
      <c r="A82" s="2"/>
      <c r="B82" s="2"/>
      <c r="C82" s="2"/>
      <c r="D82" s="2"/>
      <c r="E82" s="2"/>
      <c r="F82" s="2"/>
      <c r="G82" s="2"/>
      <c r="H82" s="2"/>
      <c r="I82" s="2"/>
      <c r="J82" s="2"/>
      <c r="K82" s="35">
        <v>0</v>
      </c>
      <c r="L82" s="35">
        <f>L81-N81</f>
        <v>0.91200000000000003</v>
      </c>
      <c r="M82" s="32">
        <f>K82+L82</f>
        <v>0.91200000000000003</v>
      </c>
      <c r="N82" s="32">
        <f>N81/2</f>
        <v>5.7999999999999996E-2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4" workbookViewId="0">
      <selection activeCell="L11" sqref="L11:N38"/>
    </sheetView>
  </sheetViews>
  <sheetFormatPr defaultColWidth="14.42578125" defaultRowHeight="15" x14ac:dyDescent="0.25"/>
  <cols>
    <col min="1" max="1" width="10.5703125" style="48" customWidth="1"/>
    <col min="2" max="2" width="18.5703125" style="48" customWidth="1"/>
    <col min="3" max="4" width="12.7109375" style="48" customWidth="1"/>
    <col min="5" max="5" width="14.7109375" style="48" customWidth="1"/>
    <col min="6" max="6" width="12.42578125" style="48" customWidth="1"/>
    <col min="7" max="7" width="15.140625" style="48" customWidth="1"/>
    <col min="8" max="9" width="12.7109375" style="48" customWidth="1"/>
    <col min="10" max="10" width="15" style="48" customWidth="1"/>
    <col min="11" max="11" width="9.140625" style="48" customWidth="1"/>
    <col min="12" max="12" width="13" style="48" customWidth="1"/>
    <col min="13" max="13" width="12.7109375" style="48" customWidth="1"/>
    <col min="14" max="14" width="14.28515625" style="48" customWidth="1"/>
    <col min="15" max="15" width="7.85546875" style="48" customWidth="1"/>
    <col min="16" max="17" width="9.140625" style="48" customWidth="1"/>
    <col min="18" max="16384" width="14.42578125" style="48"/>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143</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160</v>
      </c>
      <c r="D9" s="116"/>
      <c r="E9" s="116"/>
      <c r="F9" s="116"/>
      <c r="G9" s="116"/>
      <c r="H9" s="116"/>
      <c r="I9" s="116"/>
      <c r="J9" s="117"/>
      <c r="K9" s="6"/>
      <c r="L9" s="6"/>
      <c r="M9" s="6"/>
      <c r="N9" s="6"/>
      <c r="O9" s="6"/>
      <c r="P9" s="6"/>
      <c r="Q9" s="6"/>
    </row>
    <row r="10" spans="1:17" x14ac:dyDescent="0.25">
      <c r="A10" s="111" t="s">
        <v>14</v>
      </c>
      <c r="B10" s="104"/>
      <c r="C10" s="115" t="s">
        <v>144</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209</v>
      </c>
      <c r="E13" s="11">
        <f t="shared" ref="E13:E60" si="0">SUM(C13,D13)</f>
        <v>209</v>
      </c>
      <c r="F13" s="8">
        <v>49</v>
      </c>
      <c r="G13" s="12" t="s">
        <v>21</v>
      </c>
      <c r="H13" s="37">
        <v>0</v>
      </c>
      <c r="I13" s="10">
        <v>209</v>
      </c>
      <c r="J13" s="8">
        <f t="shared" ref="J13:J60" si="1">SUM(H13,I13)</f>
        <v>209</v>
      </c>
      <c r="K13" s="2"/>
      <c r="L13" s="2"/>
      <c r="M13" s="7"/>
      <c r="N13" s="7"/>
      <c r="O13" s="2"/>
      <c r="P13" s="2"/>
      <c r="Q13" s="2"/>
    </row>
    <row r="14" spans="1:17" x14ac:dyDescent="0.25">
      <c r="A14" s="8">
        <f t="shared" ref="A14:A36" si="2">A13+1</f>
        <v>2</v>
      </c>
      <c r="B14" s="9" t="s">
        <v>22</v>
      </c>
      <c r="C14" s="37">
        <v>0</v>
      </c>
      <c r="D14" s="10">
        <v>209</v>
      </c>
      <c r="E14" s="11">
        <f t="shared" si="0"/>
        <v>209</v>
      </c>
      <c r="F14" s="8">
        <f t="shared" ref="F14:F36" si="3">F13+1</f>
        <v>50</v>
      </c>
      <c r="G14" s="12" t="s">
        <v>23</v>
      </c>
      <c r="H14" s="37">
        <v>0</v>
      </c>
      <c r="I14" s="10">
        <v>209</v>
      </c>
      <c r="J14" s="8">
        <f t="shared" si="1"/>
        <v>209</v>
      </c>
      <c r="K14" s="2"/>
      <c r="L14" s="2" t="s">
        <v>20</v>
      </c>
      <c r="M14" s="7">
        <f>AVERAGE(C13:C16)</f>
        <v>0</v>
      </c>
      <c r="N14" s="7">
        <f>AVERAGE(D13:D16)</f>
        <v>209</v>
      </c>
      <c r="O14" s="2"/>
      <c r="P14" s="2"/>
      <c r="Q14" s="2"/>
    </row>
    <row r="15" spans="1:17" x14ac:dyDescent="0.25">
      <c r="A15" s="8">
        <f t="shared" si="2"/>
        <v>3</v>
      </c>
      <c r="B15" s="9" t="s">
        <v>24</v>
      </c>
      <c r="C15" s="37">
        <v>0</v>
      </c>
      <c r="D15" s="10">
        <v>209</v>
      </c>
      <c r="E15" s="11">
        <f t="shared" si="0"/>
        <v>209</v>
      </c>
      <c r="F15" s="8">
        <f t="shared" si="3"/>
        <v>51</v>
      </c>
      <c r="G15" s="12" t="s">
        <v>25</v>
      </c>
      <c r="H15" s="37">
        <v>0</v>
      </c>
      <c r="I15" s="10">
        <v>209</v>
      </c>
      <c r="J15" s="8">
        <f t="shared" si="1"/>
        <v>209</v>
      </c>
      <c r="K15" s="2"/>
      <c r="L15" s="2" t="s">
        <v>28</v>
      </c>
      <c r="M15" s="7">
        <f>AVERAGE(C17:C20)</f>
        <v>0</v>
      </c>
      <c r="N15" s="7">
        <f>AVERAGE(D17:D20)</f>
        <v>209</v>
      </c>
      <c r="O15" s="2"/>
      <c r="P15" s="2"/>
      <c r="Q15" s="2"/>
    </row>
    <row r="16" spans="1:17" x14ac:dyDescent="0.25">
      <c r="A16" s="8">
        <f t="shared" si="2"/>
        <v>4</v>
      </c>
      <c r="B16" s="9" t="s">
        <v>26</v>
      </c>
      <c r="C16" s="37">
        <v>0</v>
      </c>
      <c r="D16" s="10">
        <v>209</v>
      </c>
      <c r="E16" s="11">
        <f t="shared" si="0"/>
        <v>209</v>
      </c>
      <c r="F16" s="8">
        <f t="shared" si="3"/>
        <v>52</v>
      </c>
      <c r="G16" s="12" t="s">
        <v>27</v>
      </c>
      <c r="H16" s="37">
        <v>0</v>
      </c>
      <c r="I16" s="10">
        <v>209</v>
      </c>
      <c r="J16" s="8">
        <f t="shared" si="1"/>
        <v>209</v>
      </c>
      <c r="K16" s="2"/>
      <c r="L16" s="2" t="s">
        <v>36</v>
      </c>
      <c r="M16" s="7">
        <f>AVERAGE(C21:C24)</f>
        <v>0</v>
      </c>
      <c r="N16" s="7">
        <f>AVERAGE(D21:D24)</f>
        <v>209</v>
      </c>
      <c r="O16" s="2"/>
      <c r="P16" s="2"/>
      <c r="Q16" s="2"/>
    </row>
    <row r="17" spans="1:17" x14ac:dyDescent="0.25">
      <c r="A17" s="8">
        <f t="shared" si="2"/>
        <v>5</v>
      </c>
      <c r="B17" s="9" t="s">
        <v>28</v>
      </c>
      <c r="C17" s="37">
        <v>0</v>
      </c>
      <c r="D17" s="10">
        <v>209</v>
      </c>
      <c r="E17" s="11">
        <f t="shared" si="0"/>
        <v>209</v>
      </c>
      <c r="F17" s="8">
        <f t="shared" si="3"/>
        <v>53</v>
      </c>
      <c r="G17" s="12" t="s">
        <v>29</v>
      </c>
      <c r="H17" s="37">
        <v>0</v>
      </c>
      <c r="I17" s="10">
        <v>209</v>
      </c>
      <c r="J17" s="8">
        <f t="shared" si="1"/>
        <v>209</v>
      </c>
      <c r="K17" s="2"/>
      <c r="L17" s="2" t="s">
        <v>44</v>
      </c>
      <c r="M17" s="7">
        <f>AVERAGE(C25:C28)</f>
        <v>0</v>
      </c>
      <c r="N17" s="7">
        <f>AVERAGE(D25:D28)</f>
        <v>209</v>
      </c>
      <c r="O17" s="2"/>
      <c r="P17" s="2"/>
      <c r="Q17" s="2"/>
    </row>
    <row r="18" spans="1:17" x14ac:dyDescent="0.25">
      <c r="A18" s="8">
        <f t="shared" si="2"/>
        <v>6</v>
      </c>
      <c r="B18" s="9" t="s">
        <v>30</v>
      </c>
      <c r="C18" s="37">
        <v>0</v>
      </c>
      <c r="D18" s="10">
        <v>209</v>
      </c>
      <c r="E18" s="11">
        <f t="shared" si="0"/>
        <v>209</v>
      </c>
      <c r="F18" s="8">
        <f t="shared" si="3"/>
        <v>54</v>
      </c>
      <c r="G18" s="12" t="s">
        <v>31</v>
      </c>
      <c r="H18" s="37">
        <v>0</v>
      </c>
      <c r="I18" s="10">
        <v>209</v>
      </c>
      <c r="J18" s="8">
        <f t="shared" si="1"/>
        <v>209</v>
      </c>
      <c r="K18" s="2"/>
      <c r="L18" s="2" t="s">
        <v>52</v>
      </c>
      <c r="M18" s="7">
        <f>AVERAGE(C29:C32)</f>
        <v>0</v>
      </c>
      <c r="N18" s="7">
        <f>AVERAGE(D29:D32)</f>
        <v>209</v>
      </c>
      <c r="O18" s="2"/>
      <c r="P18" s="2"/>
      <c r="Q18" s="2"/>
    </row>
    <row r="19" spans="1:17" x14ac:dyDescent="0.25">
      <c r="A19" s="8">
        <f t="shared" si="2"/>
        <v>7</v>
      </c>
      <c r="B19" s="9" t="s">
        <v>32</v>
      </c>
      <c r="C19" s="37">
        <v>0</v>
      </c>
      <c r="D19" s="10">
        <v>209</v>
      </c>
      <c r="E19" s="11">
        <f t="shared" si="0"/>
        <v>209</v>
      </c>
      <c r="F19" s="8">
        <f t="shared" si="3"/>
        <v>55</v>
      </c>
      <c r="G19" s="12" t="s">
        <v>33</v>
      </c>
      <c r="H19" s="37">
        <v>0</v>
      </c>
      <c r="I19" s="10">
        <v>209</v>
      </c>
      <c r="J19" s="8">
        <f t="shared" si="1"/>
        <v>209</v>
      </c>
      <c r="K19" s="2"/>
      <c r="L19" s="2" t="s">
        <v>60</v>
      </c>
      <c r="M19" s="7">
        <f>AVERAGE(C33:C36)</f>
        <v>0</v>
      </c>
      <c r="N19" s="7">
        <f>AVERAGE(D33:D36)</f>
        <v>209</v>
      </c>
      <c r="O19" s="2"/>
      <c r="P19" s="2"/>
      <c r="Q19" s="2"/>
    </row>
    <row r="20" spans="1:17" x14ac:dyDescent="0.25">
      <c r="A20" s="8">
        <f t="shared" si="2"/>
        <v>8</v>
      </c>
      <c r="B20" s="9" t="s">
        <v>34</v>
      </c>
      <c r="C20" s="37">
        <v>0</v>
      </c>
      <c r="D20" s="10">
        <v>209</v>
      </c>
      <c r="E20" s="11">
        <f t="shared" si="0"/>
        <v>209</v>
      </c>
      <c r="F20" s="8">
        <f t="shared" si="3"/>
        <v>56</v>
      </c>
      <c r="G20" s="12" t="s">
        <v>35</v>
      </c>
      <c r="H20" s="37">
        <v>0</v>
      </c>
      <c r="I20" s="10">
        <v>209</v>
      </c>
      <c r="J20" s="8">
        <f t="shared" si="1"/>
        <v>209</v>
      </c>
      <c r="K20" s="2"/>
      <c r="L20" s="2" t="s">
        <v>68</v>
      </c>
      <c r="M20" s="7">
        <f>AVERAGE(C37:C40)</f>
        <v>0</v>
      </c>
      <c r="N20" s="7">
        <f>AVERAGE(D37:D40)</f>
        <v>209</v>
      </c>
      <c r="O20" s="2"/>
      <c r="P20" s="2"/>
      <c r="Q20" s="2"/>
    </row>
    <row r="21" spans="1:17" ht="15.75" customHeight="1" x14ac:dyDescent="0.25">
      <c r="A21" s="8">
        <f t="shared" si="2"/>
        <v>9</v>
      </c>
      <c r="B21" s="9" t="s">
        <v>36</v>
      </c>
      <c r="C21" s="37">
        <v>0</v>
      </c>
      <c r="D21" s="10">
        <v>209</v>
      </c>
      <c r="E21" s="11">
        <f t="shared" si="0"/>
        <v>209</v>
      </c>
      <c r="F21" s="8">
        <f t="shared" si="3"/>
        <v>57</v>
      </c>
      <c r="G21" s="12" t="s">
        <v>37</v>
      </c>
      <c r="H21" s="37">
        <v>0</v>
      </c>
      <c r="I21" s="10">
        <v>209</v>
      </c>
      <c r="J21" s="8">
        <f t="shared" si="1"/>
        <v>209</v>
      </c>
      <c r="K21" s="2"/>
      <c r="L21" s="2" t="s">
        <v>76</v>
      </c>
      <c r="M21" s="7">
        <f>AVERAGE(C41:C44)</f>
        <v>0</v>
      </c>
      <c r="N21" s="7">
        <f>AVERAGE(D41:D44)</f>
        <v>209</v>
      </c>
      <c r="O21" s="2"/>
      <c r="P21" s="2"/>
      <c r="Q21" s="2"/>
    </row>
    <row r="22" spans="1:17" ht="15.75" customHeight="1" x14ac:dyDescent="0.25">
      <c r="A22" s="8">
        <f t="shared" si="2"/>
        <v>10</v>
      </c>
      <c r="B22" s="9" t="s">
        <v>38</v>
      </c>
      <c r="C22" s="37">
        <v>0</v>
      </c>
      <c r="D22" s="10">
        <v>209</v>
      </c>
      <c r="E22" s="11">
        <f t="shared" si="0"/>
        <v>209</v>
      </c>
      <c r="F22" s="8">
        <f t="shared" si="3"/>
        <v>58</v>
      </c>
      <c r="G22" s="12" t="s">
        <v>39</v>
      </c>
      <c r="H22" s="49">
        <v>15</v>
      </c>
      <c r="I22" s="10">
        <v>209</v>
      </c>
      <c r="J22" s="8">
        <f t="shared" si="1"/>
        <v>224</v>
      </c>
      <c r="K22" s="2"/>
      <c r="L22" s="2" t="s">
        <v>84</v>
      </c>
      <c r="M22" s="7">
        <f>AVERAGE(C45:C48)</f>
        <v>0</v>
      </c>
      <c r="N22" s="7">
        <f>AVERAGE(D45:D48)</f>
        <v>209</v>
      </c>
      <c r="O22" s="2"/>
      <c r="P22" s="2"/>
      <c r="Q22" s="2"/>
    </row>
    <row r="23" spans="1:17" ht="15.75" customHeight="1" x14ac:dyDescent="0.25">
      <c r="A23" s="8">
        <f t="shared" si="2"/>
        <v>11</v>
      </c>
      <c r="B23" s="9" t="s">
        <v>40</v>
      </c>
      <c r="C23" s="37">
        <v>0</v>
      </c>
      <c r="D23" s="10">
        <v>209</v>
      </c>
      <c r="E23" s="11">
        <f t="shared" si="0"/>
        <v>209</v>
      </c>
      <c r="F23" s="8">
        <f t="shared" si="3"/>
        <v>59</v>
      </c>
      <c r="G23" s="12" t="s">
        <v>41</v>
      </c>
      <c r="H23" s="49">
        <v>50</v>
      </c>
      <c r="I23" s="10">
        <v>209</v>
      </c>
      <c r="J23" s="8">
        <f t="shared" si="1"/>
        <v>259</v>
      </c>
      <c r="K23" s="2"/>
      <c r="L23" s="2" t="s">
        <v>92</v>
      </c>
      <c r="M23" s="7">
        <f>AVERAGE(C49:C52)</f>
        <v>0</v>
      </c>
      <c r="N23" s="7">
        <f>AVERAGE(D49:D52)</f>
        <v>209</v>
      </c>
      <c r="O23" s="2"/>
      <c r="P23" s="2"/>
      <c r="Q23" s="2"/>
    </row>
    <row r="24" spans="1:17" ht="15.75" customHeight="1" x14ac:dyDescent="0.25">
      <c r="A24" s="8">
        <f t="shared" si="2"/>
        <v>12</v>
      </c>
      <c r="B24" s="9" t="s">
        <v>42</v>
      </c>
      <c r="C24" s="37">
        <v>0</v>
      </c>
      <c r="D24" s="10">
        <v>209</v>
      </c>
      <c r="E24" s="11">
        <f t="shared" si="0"/>
        <v>209</v>
      </c>
      <c r="F24" s="8">
        <f t="shared" si="3"/>
        <v>60</v>
      </c>
      <c r="G24" s="12" t="s">
        <v>43</v>
      </c>
      <c r="H24" s="49">
        <v>75</v>
      </c>
      <c r="I24" s="10">
        <v>209</v>
      </c>
      <c r="J24" s="8">
        <f t="shared" si="1"/>
        <v>284</v>
      </c>
      <c r="K24" s="2"/>
      <c r="L24" s="13" t="s">
        <v>100</v>
      </c>
      <c r="M24" s="7">
        <f>AVERAGE(C53:C56)</f>
        <v>0</v>
      </c>
      <c r="N24" s="7">
        <f>AVERAGE(D53:D56)</f>
        <v>209</v>
      </c>
      <c r="O24" s="2"/>
      <c r="P24" s="2"/>
      <c r="Q24" s="2"/>
    </row>
    <row r="25" spans="1:17" ht="15.75" customHeight="1" x14ac:dyDescent="0.25">
      <c r="A25" s="8">
        <f t="shared" si="2"/>
        <v>13</v>
      </c>
      <c r="B25" s="9" t="s">
        <v>44</v>
      </c>
      <c r="C25" s="37">
        <v>0</v>
      </c>
      <c r="D25" s="10">
        <v>209</v>
      </c>
      <c r="E25" s="11">
        <f t="shared" si="0"/>
        <v>209</v>
      </c>
      <c r="F25" s="8">
        <f t="shared" si="3"/>
        <v>61</v>
      </c>
      <c r="G25" s="12" t="s">
        <v>45</v>
      </c>
      <c r="H25" s="49">
        <v>95</v>
      </c>
      <c r="I25" s="10">
        <v>209</v>
      </c>
      <c r="J25" s="8">
        <f t="shared" si="1"/>
        <v>304</v>
      </c>
      <c r="K25" s="2"/>
      <c r="L25" s="16" t="s">
        <v>108</v>
      </c>
      <c r="M25" s="7">
        <f>AVERAGE(C57:C60)</f>
        <v>0</v>
      </c>
      <c r="N25" s="7">
        <f>AVERAGE(D57:D60)</f>
        <v>209</v>
      </c>
      <c r="O25" s="2"/>
      <c r="P25" s="2"/>
      <c r="Q25" s="2"/>
    </row>
    <row r="26" spans="1:17" ht="15.75" customHeight="1" x14ac:dyDescent="0.25">
      <c r="A26" s="8">
        <f t="shared" si="2"/>
        <v>14</v>
      </c>
      <c r="B26" s="9" t="s">
        <v>46</v>
      </c>
      <c r="C26" s="37">
        <v>0</v>
      </c>
      <c r="D26" s="10">
        <v>209</v>
      </c>
      <c r="E26" s="11">
        <f t="shared" si="0"/>
        <v>209</v>
      </c>
      <c r="F26" s="8">
        <f t="shared" si="3"/>
        <v>62</v>
      </c>
      <c r="G26" s="12" t="s">
        <v>47</v>
      </c>
      <c r="H26" s="49">
        <v>105</v>
      </c>
      <c r="I26" s="10">
        <v>209</v>
      </c>
      <c r="J26" s="8">
        <f t="shared" si="1"/>
        <v>314</v>
      </c>
      <c r="K26" s="2"/>
      <c r="L26" s="16" t="s">
        <v>21</v>
      </c>
      <c r="M26" s="7">
        <f>AVERAGE(H13:H16)</f>
        <v>0</v>
      </c>
      <c r="N26" s="7">
        <f>AVERAGE(I13:I16)</f>
        <v>209</v>
      </c>
      <c r="O26" s="2"/>
      <c r="P26" s="2"/>
      <c r="Q26" s="2"/>
    </row>
    <row r="27" spans="1:17" ht="15.75" customHeight="1" x14ac:dyDescent="0.25">
      <c r="A27" s="8">
        <f t="shared" si="2"/>
        <v>15</v>
      </c>
      <c r="B27" s="9" t="s">
        <v>48</v>
      </c>
      <c r="C27" s="37">
        <v>0</v>
      </c>
      <c r="D27" s="10">
        <v>209</v>
      </c>
      <c r="E27" s="11">
        <f t="shared" si="0"/>
        <v>209</v>
      </c>
      <c r="F27" s="8">
        <f t="shared" si="3"/>
        <v>63</v>
      </c>
      <c r="G27" s="12" t="s">
        <v>49</v>
      </c>
      <c r="H27" s="49">
        <v>115</v>
      </c>
      <c r="I27" s="10">
        <v>209</v>
      </c>
      <c r="J27" s="8">
        <f t="shared" si="1"/>
        <v>324</v>
      </c>
      <c r="K27" s="2"/>
      <c r="L27" s="24" t="s">
        <v>29</v>
      </c>
      <c r="M27" s="7">
        <f>AVERAGE(H17:H20)</f>
        <v>0</v>
      </c>
      <c r="N27" s="7">
        <f>AVERAGE(I17:I20)</f>
        <v>209</v>
      </c>
      <c r="O27" s="2"/>
      <c r="P27" s="2"/>
      <c r="Q27" s="2"/>
    </row>
    <row r="28" spans="1:17" ht="15.75" customHeight="1" x14ac:dyDescent="0.25">
      <c r="A28" s="8">
        <f t="shared" si="2"/>
        <v>16</v>
      </c>
      <c r="B28" s="9" t="s">
        <v>50</v>
      </c>
      <c r="C28" s="37">
        <v>0</v>
      </c>
      <c r="D28" s="10">
        <v>209</v>
      </c>
      <c r="E28" s="11">
        <f t="shared" si="0"/>
        <v>209</v>
      </c>
      <c r="F28" s="8">
        <f t="shared" si="3"/>
        <v>64</v>
      </c>
      <c r="G28" s="12" t="s">
        <v>51</v>
      </c>
      <c r="H28" s="49">
        <v>135</v>
      </c>
      <c r="I28" s="10">
        <v>209</v>
      </c>
      <c r="J28" s="8">
        <f t="shared" si="1"/>
        <v>344</v>
      </c>
      <c r="K28" s="2"/>
      <c r="L28" s="2" t="s">
        <v>37</v>
      </c>
      <c r="M28" s="7">
        <f>AVERAGE(H21:H24)</f>
        <v>35</v>
      </c>
      <c r="N28" s="7">
        <f>AVERAGE(I21:I24)</f>
        <v>209</v>
      </c>
      <c r="O28" s="2"/>
      <c r="P28" s="2"/>
      <c r="Q28" s="2"/>
    </row>
    <row r="29" spans="1:17" ht="15.75" customHeight="1" x14ac:dyDescent="0.25">
      <c r="A29" s="8">
        <f t="shared" si="2"/>
        <v>17</v>
      </c>
      <c r="B29" s="9" t="s">
        <v>52</v>
      </c>
      <c r="C29" s="37">
        <v>0</v>
      </c>
      <c r="D29" s="10">
        <v>209</v>
      </c>
      <c r="E29" s="11">
        <f t="shared" si="0"/>
        <v>209</v>
      </c>
      <c r="F29" s="8">
        <f t="shared" si="3"/>
        <v>65</v>
      </c>
      <c r="G29" s="12" t="s">
        <v>53</v>
      </c>
      <c r="H29" s="49">
        <v>155</v>
      </c>
      <c r="I29" s="10">
        <v>209</v>
      </c>
      <c r="J29" s="8">
        <f t="shared" si="1"/>
        <v>364</v>
      </c>
      <c r="K29" s="2"/>
      <c r="L29" s="2" t="s">
        <v>45</v>
      </c>
      <c r="M29" s="7">
        <f>AVERAGE(H25:H28)</f>
        <v>112.5</v>
      </c>
      <c r="N29" s="7">
        <f>AVERAGE(I25:I28)</f>
        <v>209</v>
      </c>
      <c r="O29" s="2"/>
      <c r="P29" s="2"/>
      <c r="Q29" s="2"/>
    </row>
    <row r="30" spans="1:17" ht="15.75" customHeight="1" x14ac:dyDescent="0.25">
      <c r="A30" s="8">
        <f t="shared" si="2"/>
        <v>18</v>
      </c>
      <c r="B30" s="9" t="s">
        <v>54</v>
      </c>
      <c r="C30" s="37">
        <v>0</v>
      </c>
      <c r="D30" s="10">
        <v>209</v>
      </c>
      <c r="E30" s="11">
        <f t="shared" si="0"/>
        <v>209</v>
      </c>
      <c r="F30" s="8">
        <f t="shared" si="3"/>
        <v>66</v>
      </c>
      <c r="G30" s="12" t="s">
        <v>55</v>
      </c>
      <c r="H30" s="49">
        <v>165</v>
      </c>
      <c r="I30" s="10">
        <v>209</v>
      </c>
      <c r="J30" s="8">
        <f t="shared" si="1"/>
        <v>374</v>
      </c>
      <c r="K30" s="2"/>
      <c r="L30" s="2" t="s">
        <v>53</v>
      </c>
      <c r="M30" s="7">
        <f>AVERAGE(H29:H32)</f>
        <v>171.25</v>
      </c>
      <c r="N30" s="7">
        <f>AVERAGE(I29:I32)</f>
        <v>209</v>
      </c>
      <c r="O30" s="2"/>
      <c r="P30" s="2"/>
      <c r="Q30" s="2"/>
    </row>
    <row r="31" spans="1:17" ht="15.75" customHeight="1" x14ac:dyDescent="0.25">
      <c r="A31" s="8">
        <f t="shared" si="2"/>
        <v>19</v>
      </c>
      <c r="B31" s="9" t="s">
        <v>56</v>
      </c>
      <c r="C31" s="37">
        <v>0</v>
      </c>
      <c r="D31" s="10">
        <v>209</v>
      </c>
      <c r="E31" s="11">
        <f t="shared" si="0"/>
        <v>209</v>
      </c>
      <c r="F31" s="8">
        <f t="shared" si="3"/>
        <v>67</v>
      </c>
      <c r="G31" s="12" t="s">
        <v>57</v>
      </c>
      <c r="H31" s="49">
        <v>175</v>
      </c>
      <c r="I31" s="10">
        <v>209</v>
      </c>
      <c r="J31" s="8">
        <f t="shared" si="1"/>
        <v>384</v>
      </c>
      <c r="K31" s="2"/>
      <c r="L31" s="2" t="s">
        <v>61</v>
      </c>
      <c r="M31" s="7">
        <f>AVERAGE(H33:H36)</f>
        <v>76.25</v>
      </c>
      <c r="N31" s="7">
        <f>AVERAGE(I33:I36)</f>
        <v>209</v>
      </c>
      <c r="O31" s="2"/>
      <c r="P31" s="2"/>
      <c r="Q31" s="2"/>
    </row>
    <row r="32" spans="1:17" ht="15.75" customHeight="1" x14ac:dyDescent="0.25">
      <c r="A32" s="8">
        <f t="shared" si="2"/>
        <v>20</v>
      </c>
      <c r="B32" s="9" t="s">
        <v>58</v>
      </c>
      <c r="C32" s="37">
        <v>0</v>
      </c>
      <c r="D32" s="10">
        <v>209</v>
      </c>
      <c r="E32" s="11">
        <f t="shared" si="0"/>
        <v>209</v>
      </c>
      <c r="F32" s="8">
        <f t="shared" si="3"/>
        <v>68</v>
      </c>
      <c r="G32" s="12" t="s">
        <v>59</v>
      </c>
      <c r="H32" s="49">
        <v>190</v>
      </c>
      <c r="I32" s="10">
        <v>209</v>
      </c>
      <c r="J32" s="8">
        <f t="shared" si="1"/>
        <v>399</v>
      </c>
      <c r="K32" s="2"/>
      <c r="L32" s="2" t="s">
        <v>69</v>
      </c>
      <c r="M32" s="7">
        <f>AVERAGE(H37:H40)</f>
        <v>0</v>
      </c>
      <c r="N32" s="7">
        <f>AVERAGE(I37:I40)</f>
        <v>209</v>
      </c>
      <c r="O32" s="2"/>
      <c r="P32" s="2"/>
      <c r="Q32" s="2"/>
    </row>
    <row r="33" spans="1:17" ht="15.75" customHeight="1" x14ac:dyDescent="0.25">
      <c r="A33" s="8">
        <f t="shared" si="2"/>
        <v>21</v>
      </c>
      <c r="B33" s="9" t="s">
        <v>60</v>
      </c>
      <c r="C33" s="37">
        <v>0</v>
      </c>
      <c r="D33" s="10">
        <v>209</v>
      </c>
      <c r="E33" s="11">
        <f t="shared" si="0"/>
        <v>209</v>
      </c>
      <c r="F33" s="8">
        <f t="shared" si="3"/>
        <v>69</v>
      </c>
      <c r="G33" s="12" t="s">
        <v>61</v>
      </c>
      <c r="H33" s="49">
        <v>155</v>
      </c>
      <c r="I33" s="10">
        <v>209</v>
      </c>
      <c r="J33" s="8">
        <f t="shared" si="1"/>
        <v>364</v>
      </c>
      <c r="K33" s="2"/>
      <c r="L33" s="2" t="s">
        <v>77</v>
      </c>
      <c r="M33" s="7">
        <f>AVERAGE(H41:H44)</f>
        <v>0</v>
      </c>
      <c r="N33" s="7">
        <f>AVERAGE(I41:I44)</f>
        <v>209</v>
      </c>
      <c r="O33" s="2"/>
      <c r="P33" s="2"/>
      <c r="Q33" s="2"/>
    </row>
    <row r="34" spans="1:17" ht="15.75" customHeight="1" x14ac:dyDescent="0.25">
      <c r="A34" s="8">
        <f t="shared" si="2"/>
        <v>22</v>
      </c>
      <c r="B34" s="9" t="s">
        <v>62</v>
      </c>
      <c r="C34" s="37">
        <v>0</v>
      </c>
      <c r="D34" s="10">
        <v>209</v>
      </c>
      <c r="E34" s="11">
        <f t="shared" si="0"/>
        <v>209</v>
      </c>
      <c r="F34" s="8">
        <f t="shared" si="3"/>
        <v>70</v>
      </c>
      <c r="G34" s="12" t="s">
        <v>63</v>
      </c>
      <c r="H34" s="49">
        <v>125</v>
      </c>
      <c r="I34" s="10">
        <v>209</v>
      </c>
      <c r="J34" s="8">
        <f t="shared" si="1"/>
        <v>334</v>
      </c>
      <c r="K34" s="2"/>
      <c r="L34" s="2" t="s">
        <v>85</v>
      </c>
      <c r="M34" s="7">
        <f>AVERAGE(H45:H48)</f>
        <v>0</v>
      </c>
      <c r="N34" s="7">
        <f>AVERAGE(I45:I48)</f>
        <v>209</v>
      </c>
      <c r="O34" s="2"/>
      <c r="P34" s="2"/>
      <c r="Q34" s="2"/>
    </row>
    <row r="35" spans="1:17" ht="15.75" customHeight="1" x14ac:dyDescent="0.25">
      <c r="A35" s="8">
        <f t="shared" si="2"/>
        <v>23</v>
      </c>
      <c r="B35" s="9" t="s">
        <v>64</v>
      </c>
      <c r="C35" s="37">
        <v>0</v>
      </c>
      <c r="D35" s="10">
        <v>209</v>
      </c>
      <c r="E35" s="11">
        <f t="shared" si="0"/>
        <v>209</v>
      </c>
      <c r="F35" s="8">
        <f t="shared" si="3"/>
        <v>71</v>
      </c>
      <c r="G35" s="12" t="s">
        <v>65</v>
      </c>
      <c r="H35" s="49">
        <v>25</v>
      </c>
      <c r="I35" s="10">
        <v>209</v>
      </c>
      <c r="J35" s="8">
        <f t="shared" si="1"/>
        <v>234</v>
      </c>
      <c r="K35" s="2"/>
      <c r="L35" s="2" t="s">
        <v>93</v>
      </c>
      <c r="M35" s="7">
        <f>AVERAGE(H49:H52)</f>
        <v>0</v>
      </c>
      <c r="N35" s="7">
        <f>AVERAGE(I49:I52)</f>
        <v>209</v>
      </c>
      <c r="O35" s="2"/>
      <c r="P35" s="2"/>
      <c r="Q35" s="2"/>
    </row>
    <row r="36" spans="1:17" ht="15.75" customHeight="1" x14ac:dyDescent="0.25">
      <c r="A36" s="8">
        <f t="shared" si="2"/>
        <v>24</v>
      </c>
      <c r="B36" s="9" t="s">
        <v>66</v>
      </c>
      <c r="C36" s="37">
        <v>0</v>
      </c>
      <c r="D36" s="10">
        <v>209</v>
      </c>
      <c r="E36" s="11">
        <f t="shared" si="0"/>
        <v>209</v>
      </c>
      <c r="F36" s="8">
        <f t="shared" si="3"/>
        <v>72</v>
      </c>
      <c r="G36" s="12" t="s">
        <v>67</v>
      </c>
      <c r="H36" s="37">
        <v>0</v>
      </c>
      <c r="I36" s="10">
        <v>209</v>
      </c>
      <c r="J36" s="8">
        <f t="shared" si="1"/>
        <v>209</v>
      </c>
      <c r="K36" s="2"/>
      <c r="L36" s="101" t="s">
        <v>101</v>
      </c>
      <c r="M36" s="7">
        <f>AVERAGE(H53:H56)</f>
        <v>0</v>
      </c>
      <c r="N36" s="7">
        <f>AVERAGE(I53:I56)</f>
        <v>209</v>
      </c>
      <c r="O36" s="2"/>
      <c r="P36" s="2"/>
      <c r="Q36" s="2"/>
    </row>
    <row r="37" spans="1:17" ht="15.75" customHeight="1" x14ac:dyDescent="0.25">
      <c r="A37" s="8">
        <v>25</v>
      </c>
      <c r="B37" s="9" t="s">
        <v>68</v>
      </c>
      <c r="C37" s="37">
        <v>0</v>
      </c>
      <c r="D37" s="10">
        <v>209</v>
      </c>
      <c r="E37" s="11">
        <f t="shared" si="0"/>
        <v>209</v>
      </c>
      <c r="F37" s="8">
        <v>73</v>
      </c>
      <c r="G37" s="12" t="s">
        <v>69</v>
      </c>
      <c r="H37" s="37">
        <v>0</v>
      </c>
      <c r="I37" s="10">
        <v>209</v>
      </c>
      <c r="J37" s="8">
        <f t="shared" si="1"/>
        <v>209</v>
      </c>
      <c r="K37" s="2"/>
      <c r="L37" s="101" t="s">
        <v>109</v>
      </c>
      <c r="M37" s="7">
        <f>AVERAGE(H57:H60)</f>
        <v>0</v>
      </c>
      <c r="N37" s="7">
        <f>AVERAGE(I57:I60)</f>
        <v>209</v>
      </c>
      <c r="O37" s="2"/>
      <c r="P37" s="2"/>
      <c r="Q37" s="2"/>
    </row>
    <row r="38" spans="1:17" ht="15.75" customHeight="1" x14ac:dyDescent="0.25">
      <c r="A38" s="8">
        <f t="shared" ref="A38:A60" si="4">A37+1</f>
        <v>26</v>
      </c>
      <c r="B38" s="9" t="s">
        <v>70</v>
      </c>
      <c r="C38" s="37">
        <v>0</v>
      </c>
      <c r="D38" s="10">
        <v>209</v>
      </c>
      <c r="E38" s="8">
        <f t="shared" si="0"/>
        <v>209</v>
      </c>
      <c r="F38" s="8">
        <f t="shared" ref="F38:F60" si="5">F37+1</f>
        <v>74</v>
      </c>
      <c r="G38" s="12" t="s">
        <v>71</v>
      </c>
      <c r="H38" s="37">
        <v>0</v>
      </c>
      <c r="I38" s="10">
        <v>209</v>
      </c>
      <c r="J38" s="8">
        <f t="shared" si="1"/>
        <v>209</v>
      </c>
      <c r="K38" s="2"/>
      <c r="L38" s="101" t="s">
        <v>302</v>
      </c>
      <c r="M38" s="101">
        <f>AVERAGE(M14:M37)</f>
        <v>16.458333333333332</v>
      </c>
      <c r="N38" s="101">
        <f>AVERAGE(N14:N37)</f>
        <v>209</v>
      </c>
      <c r="O38" s="2"/>
      <c r="P38" s="2"/>
      <c r="Q38" s="2"/>
    </row>
    <row r="39" spans="1:17" ht="15.75" customHeight="1" x14ac:dyDescent="0.25">
      <c r="A39" s="8">
        <f t="shared" si="4"/>
        <v>27</v>
      </c>
      <c r="B39" s="9" t="s">
        <v>72</v>
      </c>
      <c r="C39" s="37">
        <v>0</v>
      </c>
      <c r="D39" s="10">
        <v>209</v>
      </c>
      <c r="E39" s="8">
        <f t="shared" si="0"/>
        <v>209</v>
      </c>
      <c r="F39" s="8">
        <f t="shared" si="5"/>
        <v>75</v>
      </c>
      <c r="G39" s="12" t="s">
        <v>73</v>
      </c>
      <c r="H39" s="37">
        <v>0</v>
      </c>
      <c r="I39" s="10">
        <v>209</v>
      </c>
      <c r="J39" s="8">
        <f t="shared" si="1"/>
        <v>209</v>
      </c>
      <c r="K39" s="2"/>
      <c r="L39" s="2"/>
      <c r="M39" s="2"/>
      <c r="N39" s="2"/>
      <c r="O39" s="2"/>
      <c r="P39" s="2"/>
      <c r="Q39" s="2"/>
    </row>
    <row r="40" spans="1:17" ht="15.75" customHeight="1" x14ac:dyDescent="0.25">
      <c r="A40" s="8">
        <f t="shared" si="4"/>
        <v>28</v>
      </c>
      <c r="B40" s="9" t="s">
        <v>74</v>
      </c>
      <c r="C40" s="37">
        <v>0</v>
      </c>
      <c r="D40" s="10">
        <v>209</v>
      </c>
      <c r="E40" s="8">
        <f t="shared" si="0"/>
        <v>209</v>
      </c>
      <c r="F40" s="8">
        <f t="shared" si="5"/>
        <v>76</v>
      </c>
      <c r="G40" s="12" t="s">
        <v>75</v>
      </c>
      <c r="H40" s="37">
        <v>0</v>
      </c>
      <c r="I40" s="10">
        <v>209</v>
      </c>
      <c r="J40" s="8">
        <f t="shared" si="1"/>
        <v>209</v>
      </c>
      <c r="K40" s="2"/>
      <c r="L40" s="2"/>
      <c r="M40" s="2"/>
      <c r="N40" s="2"/>
      <c r="O40" s="2"/>
      <c r="P40" s="2"/>
      <c r="Q40" s="2"/>
    </row>
    <row r="41" spans="1:17" ht="15.75" customHeight="1" x14ac:dyDescent="0.25">
      <c r="A41" s="8">
        <f t="shared" si="4"/>
        <v>29</v>
      </c>
      <c r="B41" s="9" t="s">
        <v>76</v>
      </c>
      <c r="C41" s="37">
        <v>0</v>
      </c>
      <c r="D41" s="10">
        <v>209</v>
      </c>
      <c r="E41" s="8">
        <f t="shared" si="0"/>
        <v>209</v>
      </c>
      <c r="F41" s="8">
        <f t="shared" si="5"/>
        <v>77</v>
      </c>
      <c r="G41" s="12" t="s">
        <v>77</v>
      </c>
      <c r="H41" s="37">
        <v>0</v>
      </c>
      <c r="I41" s="10">
        <v>209</v>
      </c>
      <c r="J41" s="8">
        <f t="shared" si="1"/>
        <v>209</v>
      </c>
      <c r="K41" s="2"/>
      <c r="L41" s="2"/>
      <c r="M41" s="2"/>
      <c r="N41" s="2"/>
      <c r="O41" s="2"/>
      <c r="P41" s="2"/>
      <c r="Q41" s="2"/>
    </row>
    <row r="42" spans="1:17" ht="15.75" customHeight="1" x14ac:dyDescent="0.25">
      <c r="A42" s="8">
        <f t="shared" si="4"/>
        <v>30</v>
      </c>
      <c r="B42" s="9" t="s">
        <v>78</v>
      </c>
      <c r="C42" s="37">
        <v>0</v>
      </c>
      <c r="D42" s="10">
        <v>209</v>
      </c>
      <c r="E42" s="8">
        <f t="shared" si="0"/>
        <v>209</v>
      </c>
      <c r="F42" s="8">
        <f t="shared" si="5"/>
        <v>78</v>
      </c>
      <c r="G42" s="12" t="s">
        <v>79</v>
      </c>
      <c r="H42" s="37">
        <v>0</v>
      </c>
      <c r="I42" s="10">
        <v>209</v>
      </c>
      <c r="J42" s="8">
        <f t="shared" si="1"/>
        <v>209</v>
      </c>
      <c r="K42" s="2"/>
      <c r="L42" s="2"/>
      <c r="M42" s="2"/>
      <c r="N42" s="2"/>
      <c r="O42" s="2"/>
      <c r="P42" s="2"/>
      <c r="Q42" s="2"/>
    </row>
    <row r="43" spans="1:17" ht="15.75" customHeight="1" x14ac:dyDescent="0.25">
      <c r="A43" s="8">
        <f t="shared" si="4"/>
        <v>31</v>
      </c>
      <c r="B43" s="9" t="s">
        <v>80</v>
      </c>
      <c r="C43" s="37">
        <v>0</v>
      </c>
      <c r="D43" s="10">
        <v>209</v>
      </c>
      <c r="E43" s="8">
        <f t="shared" si="0"/>
        <v>209</v>
      </c>
      <c r="F43" s="8">
        <f t="shared" si="5"/>
        <v>79</v>
      </c>
      <c r="G43" s="12" t="s">
        <v>81</v>
      </c>
      <c r="H43" s="37">
        <v>0</v>
      </c>
      <c r="I43" s="10">
        <v>209</v>
      </c>
      <c r="J43" s="8">
        <f t="shared" si="1"/>
        <v>209</v>
      </c>
      <c r="K43" s="2"/>
      <c r="L43" s="2"/>
      <c r="M43" s="2"/>
      <c r="N43" s="2"/>
      <c r="O43" s="2"/>
      <c r="P43" s="2"/>
      <c r="Q43" s="2"/>
    </row>
    <row r="44" spans="1:17" ht="15.75" customHeight="1" x14ac:dyDescent="0.25">
      <c r="A44" s="8">
        <f t="shared" si="4"/>
        <v>32</v>
      </c>
      <c r="B44" s="9" t="s">
        <v>82</v>
      </c>
      <c r="C44" s="37">
        <v>0</v>
      </c>
      <c r="D44" s="10">
        <v>209</v>
      </c>
      <c r="E44" s="8">
        <f t="shared" si="0"/>
        <v>209</v>
      </c>
      <c r="F44" s="8">
        <f t="shared" si="5"/>
        <v>80</v>
      </c>
      <c r="G44" s="12" t="s">
        <v>83</v>
      </c>
      <c r="H44" s="37">
        <v>0</v>
      </c>
      <c r="I44" s="10">
        <v>209</v>
      </c>
      <c r="J44" s="8">
        <f t="shared" si="1"/>
        <v>209</v>
      </c>
      <c r="K44" s="2"/>
      <c r="L44" s="2"/>
      <c r="M44" s="2"/>
      <c r="N44" s="2"/>
      <c r="O44" s="2"/>
      <c r="P44" s="2"/>
      <c r="Q44" s="2"/>
    </row>
    <row r="45" spans="1:17" ht="15.75" customHeight="1" x14ac:dyDescent="0.25">
      <c r="A45" s="8">
        <f t="shared" si="4"/>
        <v>33</v>
      </c>
      <c r="B45" s="9" t="s">
        <v>84</v>
      </c>
      <c r="C45" s="37">
        <v>0</v>
      </c>
      <c r="D45" s="10">
        <v>209</v>
      </c>
      <c r="E45" s="8">
        <f t="shared" si="0"/>
        <v>209</v>
      </c>
      <c r="F45" s="8">
        <f t="shared" si="5"/>
        <v>81</v>
      </c>
      <c r="G45" s="12" t="s">
        <v>85</v>
      </c>
      <c r="H45" s="37">
        <v>0</v>
      </c>
      <c r="I45" s="10">
        <v>209</v>
      </c>
      <c r="J45" s="8">
        <f t="shared" si="1"/>
        <v>209</v>
      </c>
      <c r="K45" s="2"/>
      <c r="L45" s="2"/>
      <c r="M45" s="2"/>
      <c r="N45" s="2"/>
      <c r="O45" s="2"/>
      <c r="P45" s="2"/>
      <c r="Q45" s="2"/>
    </row>
    <row r="46" spans="1:17" ht="15.75" customHeight="1" x14ac:dyDescent="0.25">
      <c r="A46" s="8">
        <f t="shared" si="4"/>
        <v>34</v>
      </c>
      <c r="B46" s="9" t="s">
        <v>86</v>
      </c>
      <c r="C46" s="37">
        <v>0</v>
      </c>
      <c r="D46" s="10">
        <v>209</v>
      </c>
      <c r="E46" s="8">
        <f t="shared" si="0"/>
        <v>209</v>
      </c>
      <c r="F46" s="8">
        <f t="shared" si="5"/>
        <v>82</v>
      </c>
      <c r="G46" s="12" t="s">
        <v>87</v>
      </c>
      <c r="H46" s="37">
        <v>0</v>
      </c>
      <c r="I46" s="10">
        <v>209</v>
      </c>
      <c r="J46" s="8">
        <f t="shared" si="1"/>
        <v>209</v>
      </c>
      <c r="K46" s="2"/>
      <c r="L46" s="2"/>
      <c r="M46" s="2"/>
      <c r="N46" s="2"/>
      <c r="O46" s="2"/>
      <c r="P46" s="2"/>
      <c r="Q46" s="2"/>
    </row>
    <row r="47" spans="1:17" ht="15.75" customHeight="1" x14ac:dyDescent="0.25">
      <c r="A47" s="8">
        <f t="shared" si="4"/>
        <v>35</v>
      </c>
      <c r="B47" s="9" t="s">
        <v>88</v>
      </c>
      <c r="C47" s="37">
        <v>0</v>
      </c>
      <c r="D47" s="10">
        <v>209</v>
      </c>
      <c r="E47" s="8">
        <f t="shared" si="0"/>
        <v>209</v>
      </c>
      <c r="F47" s="8">
        <f t="shared" si="5"/>
        <v>83</v>
      </c>
      <c r="G47" s="12" t="s">
        <v>89</v>
      </c>
      <c r="H47" s="37">
        <v>0</v>
      </c>
      <c r="I47" s="10">
        <v>209</v>
      </c>
      <c r="J47" s="8">
        <f t="shared" si="1"/>
        <v>209</v>
      </c>
      <c r="K47" s="2"/>
      <c r="L47" s="2"/>
      <c r="M47" s="2"/>
      <c r="N47" s="2"/>
      <c r="O47" s="2"/>
      <c r="P47" s="2"/>
      <c r="Q47" s="2"/>
    </row>
    <row r="48" spans="1:17" ht="15.75" customHeight="1" x14ac:dyDescent="0.25">
      <c r="A48" s="8">
        <f t="shared" si="4"/>
        <v>36</v>
      </c>
      <c r="B48" s="9" t="s">
        <v>90</v>
      </c>
      <c r="C48" s="37">
        <v>0</v>
      </c>
      <c r="D48" s="10">
        <v>209</v>
      </c>
      <c r="E48" s="8">
        <f t="shared" si="0"/>
        <v>209</v>
      </c>
      <c r="F48" s="8">
        <f t="shared" si="5"/>
        <v>84</v>
      </c>
      <c r="G48" s="12" t="s">
        <v>91</v>
      </c>
      <c r="H48" s="37">
        <v>0</v>
      </c>
      <c r="I48" s="10">
        <v>209</v>
      </c>
      <c r="J48" s="8">
        <f t="shared" si="1"/>
        <v>209</v>
      </c>
      <c r="K48" s="2"/>
      <c r="L48" s="2"/>
      <c r="M48" s="2"/>
      <c r="N48" s="2"/>
      <c r="O48" s="2"/>
      <c r="P48" s="2"/>
      <c r="Q48" s="2"/>
    </row>
    <row r="49" spans="1:17" ht="15.75" customHeight="1" x14ac:dyDescent="0.25">
      <c r="A49" s="8">
        <f t="shared" si="4"/>
        <v>37</v>
      </c>
      <c r="B49" s="9" t="s">
        <v>92</v>
      </c>
      <c r="C49" s="37">
        <v>0</v>
      </c>
      <c r="D49" s="10">
        <v>209</v>
      </c>
      <c r="E49" s="8">
        <f t="shared" si="0"/>
        <v>209</v>
      </c>
      <c r="F49" s="8">
        <f t="shared" si="5"/>
        <v>85</v>
      </c>
      <c r="G49" s="12" t="s">
        <v>93</v>
      </c>
      <c r="H49" s="37">
        <v>0</v>
      </c>
      <c r="I49" s="10">
        <v>209</v>
      </c>
      <c r="J49" s="8">
        <f t="shared" si="1"/>
        <v>209</v>
      </c>
      <c r="K49" s="2"/>
      <c r="L49" s="2"/>
      <c r="M49" s="2"/>
      <c r="N49" s="2"/>
      <c r="O49" s="2"/>
      <c r="P49" s="2"/>
      <c r="Q49" s="2"/>
    </row>
    <row r="50" spans="1:17" ht="15.75" customHeight="1" x14ac:dyDescent="0.25">
      <c r="A50" s="8">
        <f t="shared" si="4"/>
        <v>38</v>
      </c>
      <c r="B50" s="12" t="s">
        <v>94</v>
      </c>
      <c r="C50" s="37">
        <v>0</v>
      </c>
      <c r="D50" s="10">
        <v>209</v>
      </c>
      <c r="E50" s="8">
        <f t="shared" si="0"/>
        <v>209</v>
      </c>
      <c r="F50" s="8">
        <f t="shared" si="5"/>
        <v>86</v>
      </c>
      <c r="G50" s="12" t="s">
        <v>95</v>
      </c>
      <c r="H50" s="37">
        <v>0</v>
      </c>
      <c r="I50" s="10">
        <v>209</v>
      </c>
      <c r="J50" s="8">
        <f t="shared" si="1"/>
        <v>209</v>
      </c>
      <c r="K50" s="2"/>
      <c r="L50" s="2"/>
      <c r="M50" s="2"/>
      <c r="N50" s="2"/>
      <c r="O50" s="2"/>
      <c r="P50" s="2"/>
      <c r="Q50" s="2"/>
    </row>
    <row r="51" spans="1:17" ht="15.75" customHeight="1" x14ac:dyDescent="0.25">
      <c r="A51" s="8">
        <f t="shared" si="4"/>
        <v>39</v>
      </c>
      <c r="B51" s="12" t="s">
        <v>96</v>
      </c>
      <c r="C51" s="37">
        <v>0</v>
      </c>
      <c r="D51" s="10">
        <v>209</v>
      </c>
      <c r="E51" s="8">
        <f t="shared" si="0"/>
        <v>209</v>
      </c>
      <c r="F51" s="8">
        <f t="shared" si="5"/>
        <v>87</v>
      </c>
      <c r="G51" s="12" t="s">
        <v>97</v>
      </c>
      <c r="H51" s="37">
        <v>0</v>
      </c>
      <c r="I51" s="10">
        <v>209</v>
      </c>
      <c r="J51" s="8">
        <f t="shared" si="1"/>
        <v>209</v>
      </c>
      <c r="K51" s="2"/>
      <c r="L51" s="2"/>
      <c r="M51" s="2"/>
      <c r="N51" s="2"/>
      <c r="O51" s="2"/>
      <c r="P51" s="2"/>
      <c r="Q51" s="2"/>
    </row>
    <row r="52" spans="1:17" ht="15.75" customHeight="1" x14ac:dyDescent="0.25">
      <c r="A52" s="8">
        <f t="shared" si="4"/>
        <v>40</v>
      </c>
      <c r="B52" s="12" t="s">
        <v>98</v>
      </c>
      <c r="C52" s="37">
        <v>0</v>
      </c>
      <c r="D52" s="10">
        <v>209</v>
      </c>
      <c r="E52" s="8">
        <f t="shared" si="0"/>
        <v>209</v>
      </c>
      <c r="F52" s="8">
        <f t="shared" si="5"/>
        <v>88</v>
      </c>
      <c r="G52" s="12" t="s">
        <v>99</v>
      </c>
      <c r="H52" s="37">
        <v>0</v>
      </c>
      <c r="I52" s="10">
        <v>209</v>
      </c>
      <c r="J52" s="8">
        <f t="shared" si="1"/>
        <v>209</v>
      </c>
      <c r="K52" s="2"/>
      <c r="L52" s="2"/>
      <c r="M52" s="2"/>
      <c r="N52" s="2"/>
      <c r="O52" s="2"/>
      <c r="P52" s="2"/>
      <c r="Q52" s="2"/>
    </row>
    <row r="53" spans="1:17" ht="15.75" customHeight="1" x14ac:dyDescent="0.25">
      <c r="A53" s="8">
        <f t="shared" si="4"/>
        <v>41</v>
      </c>
      <c r="B53" s="12" t="s">
        <v>100</v>
      </c>
      <c r="C53" s="37">
        <v>0</v>
      </c>
      <c r="D53" s="10">
        <v>209</v>
      </c>
      <c r="E53" s="8">
        <f t="shared" si="0"/>
        <v>209</v>
      </c>
      <c r="F53" s="8">
        <f t="shared" si="5"/>
        <v>89</v>
      </c>
      <c r="G53" s="12" t="s">
        <v>101</v>
      </c>
      <c r="H53" s="37">
        <v>0</v>
      </c>
      <c r="I53" s="10">
        <v>209</v>
      </c>
      <c r="J53" s="8">
        <f t="shared" si="1"/>
        <v>209</v>
      </c>
      <c r="K53" s="2"/>
      <c r="L53" s="13"/>
      <c r="M53" s="13"/>
      <c r="N53" s="13"/>
      <c r="O53" s="2"/>
      <c r="P53" s="2"/>
      <c r="Q53" s="2"/>
    </row>
    <row r="54" spans="1:17" ht="15.75" customHeight="1" x14ac:dyDescent="0.25">
      <c r="A54" s="8">
        <f t="shared" si="4"/>
        <v>42</v>
      </c>
      <c r="B54" s="12" t="s">
        <v>102</v>
      </c>
      <c r="C54" s="37">
        <v>0</v>
      </c>
      <c r="D54" s="10">
        <v>209</v>
      </c>
      <c r="E54" s="8">
        <f t="shared" si="0"/>
        <v>209</v>
      </c>
      <c r="F54" s="8">
        <f t="shared" si="5"/>
        <v>90</v>
      </c>
      <c r="G54" s="12" t="s">
        <v>103</v>
      </c>
      <c r="H54" s="37">
        <v>0</v>
      </c>
      <c r="I54" s="10">
        <v>209</v>
      </c>
      <c r="J54" s="8">
        <f t="shared" si="1"/>
        <v>209</v>
      </c>
      <c r="K54" s="2"/>
      <c r="L54" s="13"/>
      <c r="M54" s="13"/>
      <c r="N54" s="13"/>
      <c r="O54" s="2"/>
      <c r="P54" s="2"/>
      <c r="Q54" s="2"/>
    </row>
    <row r="55" spans="1:17" ht="15.75" customHeight="1" x14ac:dyDescent="0.25">
      <c r="A55" s="8">
        <f t="shared" si="4"/>
        <v>43</v>
      </c>
      <c r="B55" s="12" t="s">
        <v>104</v>
      </c>
      <c r="C55" s="37">
        <v>0</v>
      </c>
      <c r="D55" s="10">
        <v>209</v>
      </c>
      <c r="E55" s="8">
        <f t="shared" si="0"/>
        <v>209</v>
      </c>
      <c r="F55" s="8">
        <f t="shared" si="5"/>
        <v>91</v>
      </c>
      <c r="G55" s="12" t="s">
        <v>105</v>
      </c>
      <c r="H55" s="37">
        <v>0</v>
      </c>
      <c r="I55" s="10">
        <v>209</v>
      </c>
      <c r="J55" s="8">
        <f t="shared" si="1"/>
        <v>209</v>
      </c>
      <c r="K55" s="2"/>
      <c r="L55" s="13"/>
      <c r="M55" s="13"/>
      <c r="N55" s="13"/>
      <c r="O55" s="2"/>
      <c r="P55" s="2"/>
      <c r="Q55" s="2"/>
    </row>
    <row r="56" spans="1:17" ht="15.75" customHeight="1" x14ac:dyDescent="0.25">
      <c r="A56" s="8">
        <f t="shared" si="4"/>
        <v>44</v>
      </c>
      <c r="B56" s="12" t="s">
        <v>106</v>
      </c>
      <c r="C56" s="37">
        <v>0</v>
      </c>
      <c r="D56" s="10">
        <v>209</v>
      </c>
      <c r="E56" s="8">
        <f t="shared" si="0"/>
        <v>209</v>
      </c>
      <c r="F56" s="8">
        <f t="shared" si="5"/>
        <v>92</v>
      </c>
      <c r="G56" s="12" t="s">
        <v>107</v>
      </c>
      <c r="H56" s="37">
        <v>0</v>
      </c>
      <c r="I56" s="10">
        <v>209</v>
      </c>
      <c r="J56" s="8">
        <f t="shared" si="1"/>
        <v>209</v>
      </c>
      <c r="K56" s="2"/>
      <c r="L56" s="13"/>
      <c r="M56" s="13"/>
      <c r="N56" s="13"/>
      <c r="O56" s="2"/>
      <c r="P56" s="2"/>
      <c r="Q56" s="2"/>
    </row>
    <row r="57" spans="1:17" ht="15.75" customHeight="1" x14ac:dyDescent="0.25">
      <c r="A57" s="8">
        <f t="shared" si="4"/>
        <v>45</v>
      </c>
      <c r="B57" s="12" t="s">
        <v>108</v>
      </c>
      <c r="C57" s="37">
        <v>0</v>
      </c>
      <c r="D57" s="10">
        <v>209</v>
      </c>
      <c r="E57" s="8">
        <f t="shared" si="0"/>
        <v>209</v>
      </c>
      <c r="F57" s="8">
        <f t="shared" si="5"/>
        <v>93</v>
      </c>
      <c r="G57" s="12" t="s">
        <v>109</v>
      </c>
      <c r="H57" s="37">
        <v>0</v>
      </c>
      <c r="I57" s="10">
        <v>209</v>
      </c>
      <c r="J57" s="8">
        <f t="shared" si="1"/>
        <v>209</v>
      </c>
      <c r="K57" s="2"/>
      <c r="L57" s="14"/>
      <c r="M57" s="13"/>
      <c r="N57" s="15"/>
      <c r="O57" s="2"/>
      <c r="P57" s="2"/>
      <c r="Q57" s="2"/>
    </row>
    <row r="58" spans="1:17" ht="15.75" customHeight="1" x14ac:dyDescent="0.25">
      <c r="A58" s="8">
        <f t="shared" si="4"/>
        <v>46</v>
      </c>
      <c r="B58" s="12" t="s">
        <v>110</v>
      </c>
      <c r="C58" s="37">
        <v>0</v>
      </c>
      <c r="D58" s="10">
        <v>209</v>
      </c>
      <c r="E58" s="8">
        <f t="shared" si="0"/>
        <v>209</v>
      </c>
      <c r="F58" s="8">
        <f t="shared" si="5"/>
        <v>94</v>
      </c>
      <c r="G58" s="12" t="s">
        <v>111</v>
      </c>
      <c r="H58" s="37">
        <v>0</v>
      </c>
      <c r="I58" s="10">
        <v>209</v>
      </c>
      <c r="J58" s="8">
        <f t="shared" si="1"/>
        <v>209</v>
      </c>
      <c r="K58" s="2"/>
      <c r="L58" s="16"/>
      <c r="M58" s="13"/>
      <c r="N58" s="15"/>
      <c r="O58" s="2"/>
      <c r="P58" s="2"/>
      <c r="Q58" s="2"/>
    </row>
    <row r="59" spans="1:17" ht="15.75" customHeight="1" x14ac:dyDescent="0.25">
      <c r="A59" s="17">
        <f t="shared" si="4"/>
        <v>47</v>
      </c>
      <c r="B59" s="18" t="s">
        <v>112</v>
      </c>
      <c r="C59" s="37">
        <v>0</v>
      </c>
      <c r="D59" s="10">
        <v>209</v>
      </c>
      <c r="E59" s="17">
        <f t="shared" si="0"/>
        <v>209</v>
      </c>
      <c r="F59" s="17">
        <f t="shared" si="5"/>
        <v>95</v>
      </c>
      <c r="G59" s="18" t="s">
        <v>113</v>
      </c>
      <c r="H59" s="37">
        <v>0</v>
      </c>
      <c r="I59" s="10">
        <v>209</v>
      </c>
      <c r="J59" s="17">
        <f t="shared" si="1"/>
        <v>209</v>
      </c>
      <c r="K59" s="2"/>
      <c r="L59" s="16"/>
      <c r="M59" s="19"/>
      <c r="N59" s="15"/>
      <c r="O59" s="2"/>
      <c r="P59" s="2"/>
      <c r="Q59" s="2"/>
    </row>
    <row r="60" spans="1:17" ht="15.75" customHeight="1" x14ac:dyDescent="0.25">
      <c r="A60" s="17">
        <f t="shared" si="4"/>
        <v>48</v>
      </c>
      <c r="B60" s="18" t="s">
        <v>114</v>
      </c>
      <c r="C60" s="37">
        <v>0</v>
      </c>
      <c r="D60" s="10">
        <v>209</v>
      </c>
      <c r="E60" s="17">
        <f t="shared" si="0"/>
        <v>209</v>
      </c>
      <c r="F60" s="17">
        <f t="shared" si="5"/>
        <v>96</v>
      </c>
      <c r="G60" s="18" t="s">
        <v>115</v>
      </c>
      <c r="H60" s="37">
        <v>0</v>
      </c>
      <c r="I60" s="10">
        <v>209</v>
      </c>
      <c r="J60" s="17">
        <f t="shared" si="1"/>
        <v>209</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66" customHeight="1" x14ac:dyDescent="0.25">
      <c r="A62" s="129" t="s">
        <v>149</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145</v>
      </c>
      <c r="F63" s="137"/>
      <c r="G63" s="138"/>
      <c r="H63" s="21">
        <v>0</v>
      </c>
      <c r="I63" s="21">
        <v>5.5839999999999996</v>
      </c>
      <c r="J63" s="21">
        <f>H63+I63</f>
        <v>5.5839999999999996</v>
      </c>
      <c r="K63" s="2"/>
      <c r="L63" s="22">
        <f>54.66+58.33</f>
        <v>112.99</v>
      </c>
      <c r="M63" s="32">
        <f>L63/1000</f>
        <v>0.11298999999999999</v>
      </c>
      <c r="N63" s="4"/>
      <c r="O63" s="7"/>
      <c r="P63" s="7"/>
      <c r="Q63" s="7"/>
    </row>
    <row r="64" spans="1:17" ht="30" customHeight="1" x14ac:dyDescent="0.25">
      <c r="A64" s="134"/>
      <c r="B64" s="135"/>
      <c r="C64" s="135"/>
      <c r="D64" s="135"/>
      <c r="E64" s="139" t="s">
        <v>146</v>
      </c>
      <c r="F64" s="140"/>
      <c r="G64" s="141"/>
      <c r="H64" s="36">
        <v>0</v>
      </c>
      <c r="I64" s="36">
        <f>L82</f>
        <v>0.11298999999999999</v>
      </c>
      <c r="J64" s="36">
        <f>H64+I64</f>
        <v>0.11298999999999999</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147</v>
      </c>
      <c r="B66" s="143"/>
      <c r="C66" s="143"/>
      <c r="D66" s="143"/>
      <c r="E66" s="143"/>
      <c r="F66" s="143"/>
      <c r="G66" s="143"/>
      <c r="H66" s="143"/>
      <c r="I66" s="143"/>
      <c r="J66" s="144"/>
      <c r="K66" s="2" t="s">
        <v>124</v>
      </c>
      <c r="L66" s="24"/>
      <c r="M66" s="27">
        <v>0.112</v>
      </c>
      <c r="N66" s="28">
        <v>0.64</v>
      </c>
      <c r="O66" s="29">
        <f>M66+N66</f>
        <v>0.752</v>
      </c>
      <c r="P66" s="29">
        <f>O66/J63*100</f>
        <v>13.46704871060172</v>
      </c>
      <c r="Q66" s="7"/>
    </row>
    <row r="67" spans="1:17" ht="25.5" customHeight="1" x14ac:dyDescent="0.25">
      <c r="A67" s="30"/>
      <c r="B67" s="31"/>
      <c r="C67" s="31"/>
      <c r="D67" s="31"/>
      <c r="E67" s="31"/>
      <c r="F67" s="31"/>
      <c r="G67" s="31"/>
      <c r="H67" s="145" t="s">
        <v>125</v>
      </c>
      <c r="I67" s="146"/>
      <c r="J67" s="147"/>
      <c r="K67" s="2"/>
      <c r="L67" s="4"/>
      <c r="M67" s="29">
        <f>H63+H64</f>
        <v>0</v>
      </c>
      <c r="N67" s="29">
        <f>I63+I64-N66-0.018-M66-0.018</f>
        <v>4.9089900000000002</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0</v>
      </c>
      <c r="N69" s="32">
        <f>(N67+N68)/24</f>
        <v>0.20454125000000001</v>
      </c>
      <c r="O69" s="23"/>
      <c r="P69" s="32">
        <f>M69+N69</f>
        <v>0.20454125000000001</v>
      </c>
      <c r="Q69" s="7"/>
    </row>
    <row r="70" spans="1:17" ht="15.75" customHeight="1" x14ac:dyDescent="0.25">
      <c r="A70" s="2"/>
      <c r="B70" s="2"/>
      <c r="C70" s="2"/>
      <c r="D70" s="2"/>
      <c r="E70" s="2"/>
      <c r="F70" s="2"/>
      <c r="G70" s="2"/>
      <c r="H70" s="2"/>
      <c r="I70" s="2"/>
      <c r="J70" s="2"/>
      <c r="K70" s="2"/>
      <c r="L70" s="7"/>
      <c r="M70" s="29">
        <f>M69*1000</f>
        <v>0</v>
      </c>
      <c r="N70" s="29">
        <f>N69*1000</f>
        <v>204.54125000000002</v>
      </c>
      <c r="O70" s="23"/>
      <c r="P70" s="29">
        <f>M70+N70</f>
        <v>204.54125000000002</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47"/>
      <c r="F72" s="2"/>
      <c r="G72" s="2"/>
      <c r="H72" s="2"/>
      <c r="I72" s="2"/>
      <c r="J72" s="47"/>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9.7500000000000003E-2</v>
      </c>
      <c r="M81" s="32">
        <f>K81+L81</f>
        <v>9.7500000000000003E-2</v>
      </c>
      <c r="N81" s="32">
        <f>M81-M63</f>
        <v>-1.548999999999999E-2</v>
      </c>
      <c r="O81" s="2"/>
      <c r="P81" s="2"/>
      <c r="Q81" s="2"/>
    </row>
    <row r="82" spans="1:17" ht="15.75" customHeight="1" x14ac:dyDescent="0.25">
      <c r="A82" s="2"/>
      <c r="B82" s="2"/>
      <c r="C82" s="2"/>
      <c r="D82" s="2"/>
      <c r="E82" s="2"/>
      <c r="F82" s="2"/>
      <c r="G82" s="2"/>
      <c r="H82" s="2"/>
      <c r="I82" s="2"/>
      <c r="J82" s="2"/>
      <c r="K82" s="35">
        <v>0</v>
      </c>
      <c r="L82" s="35">
        <f>L81-N81</f>
        <v>0.11298999999999999</v>
      </c>
      <c r="M82" s="32">
        <f>K82+L82</f>
        <v>0.11298999999999999</v>
      </c>
      <c r="N82" s="32">
        <f>N81/2</f>
        <v>-7.7449999999999949E-3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61" workbookViewId="0">
      <selection activeCell="L11" sqref="L11:N38"/>
    </sheetView>
  </sheetViews>
  <sheetFormatPr defaultColWidth="14.42578125" defaultRowHeight="15" x14ac:dyDescent="0.25"/>
  <cols>
    <col min="1" max="1" width="10.5703125" style="100" customWidth="1"/>
    <col min="2" max="2" width="18.5703125" style="100" customWidth="1"/>
    <col min="3" max="4" width="12.7109375" style="100" customWidth="1"/>
    <col min="5" max="5" width="14.7109375" style="100" customWidth="1"/>
    <col min="6" max="6" width="12.42578125" style="100" customWidth="1"/>
    <col min="7" max="7" width="15.140625" style="100" customWidth="1"/>
    <col min="8" max="9" width="12.7109375" style="100" customWidth="1"/>
    <col min="10" max="10" width="15" style="100" customWidth="1"/>
    <col min="11" max="11" width="9.140625" style="100" customWidth="1"/>
    <col min="12" max="12" width="13" style="100" customWidth="1"/>
    <col min="13" max="13" width="12.7109375" style="100" customWidth="1"/>
    <col min="14" max="14" width="14.28515625" style="100" customWidth="1"/>
    <col min="15" max="15" width="7.85546875" style="100" customWidth="1"/>
    <col min="16" max="17" width="9.140625" style="100" customWidth="1"/>
    <col min="18" max="16384" width="14.42578125" style="100"/>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292</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178</v>
      </c>
      <c r="D8" s="103"/>
      <c r="E8" s="103"/>
      <c r="F8" s="103"/>
      <c r="G8" s="103"/>
      <c r="H8" s="103"/>
      <c r="I8" s="103"/>
      <c r="J8" s="104"/>
      <c r="K8" s="2"/>
      <c r="L8" s="2"/>
      <c r="M8" s="2"/>
      <c r="N8" s="2"/>
      <c r="O8" s="2"/>
      <c r="P8" s="2"/>
      <c r="Q8" s="2"/>
    </row>
    <row r="9" spans="1:17" x14ac:dyDescent="0.25">
      <c r="A9" s="114" t="s">
        <v>13</v>
      </c>
      <c r="B9" s="104"/>
      <c r="C9" s="115" t="s">
        <v>299</v>
      </c>
      <c r="D9" s="116"/>
      <c r="E9" s="116"/>
      <c r="F9" s="116"/>
      <c r="G9" s="116"/>
      <c r="H9" s="116"/>
      <c r="I9" s="116"/>
      <c r="J9" s="117"/>
      <c r="K9" s="6"/>
      <c r="L9" s="6"/>
      <c r="M9" s="6"/>
      <c r="N9" s="6"/>
      <c r="O9" s="6"/>
      <c r="P9" s="6"/>
      <c r="Q9" s="6"/>
    </row>
    <row r="10" spans="1:17" x14ac:dyDescent="0.25">
      <c r="A10" s="111" t="s">
        <v>14</v>
      </c>
      <c r="B10" s="104"/>
      <c r="C10" s="115" t="s">
        <v>296</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37">
        <v>0</v>
      </c>
      <c r="E13" s="11">
        <f t="shared" ref="E13:E60" si="0">SUM(C13,D13)</f>
        <v>0</v>
      </c>
      <c r="F13" s="8">
        <v>49</v>
      </c>
      <c r="G13" s="12" t="s">
        <v>21</v>
      </c>
      <c r="H13" s="37">
        <v>0</v>
      </c>
      <c r="I13" s="37">
        <v>0</v>
      </c>
      <c r="J13" s="8">
        <f t="shared" ref="J13:J60" si="1">SUM(H13,I13)</f>
        <v>0</v>
      </c>
      <c r="K13" s="2"/>
      <c r="L13" s="2"/>
      <c r="M13" s="7"/>
      <c r="N13" s="7"/>
      <c r="O13" s="2"/>
      <c r="P13" s="2"/>
      <c r="Q13" s="2"/>
    </row>
    <row r="14" spans="1:17" x14ac:dyDescent="0.25">
      <c r="A14" s="8">
        <f t="shared" ref="A14:A36" si="2">A13+1</f>
        <v>2</v>
      </c>
      <c r="B14" s="9" t="s">
        <v>22</v>
      </c>
      <c r="C14" s="37">
        <v>0</v>
      </c>
      <c r="D14" s="37">
        <v>0</v>
      </c>
      <c r="E14" s="11">
        <f t="shared" si="0"/>
        <v>0</v>
      </c>
      <c r="F14" s="8">
        <f t="shared" ref="F14:F36" si="3">F13+1</f>
        <v>50</v>
      </c>
      <c r="G14" s="12" t="s">
        <v>23</v>
      </c>
      <c r="H14" s="37">
        <v>0</v>
      </c>
      <c r="I14" s="37">
        <v>0</v>
      </c>
      <c r="J14" s="8">
        <f t="shared" si="1"/>
        <v>0</v>
      </c>
      <c r="K14" s="2"/>
      <c r="L14" s="2" t="s">
        <v>20</v>
      </c>
      <c r="M14" s="7">
        <f>AVERAGE(C13:C16)</f>
        <v>0</v>
      </c>
      <c r="N14" s="7">
        <f>AVERAGE(D13:D16)</f>
        <v>0</v>
      </c>
      <c r="O14" s="2"/>
      <c r="P14" s="2"/>
      <c r="Q14" s="2"/>
    </row>
    <row r="15" spans="1:17" x14ac:dyDescent="0.25">
      <c r="A15" s="8">
        <f t="shared" si="2"/>
        <v>3</v>
      </c>
      <c r="B15" s="9" t="s">
        <v>24</v>
      </c>
      <c r="C15" s="37">
        <v>0</v>
      </c>
      <c r="D15" s="37">
        <v>0</v>
      </c>
      <c r="E15" s="11">
        <f t="shared" si="0"/>
        <v>0</v>
      </c>
      <c r="F15" s="8">
        <f t="shared" si="3"/>
        <v>51</v>
      </c>
      <c r="G15" s="12" t="s">
        <v>25</v>
      </c>
      <c r="H15" s="37">
        <v>0</v>
      </c>
      <c r="I15" s="49">
        <v>20</v>
      </c>
      <c r="J15" s="8">
        <f t="shared" si="1"/>
        <v>20</v>
      </c>
      <c r="K15" s="2"/>
      <c r="L15" s="2" t="s">
        <v>28</v>
      </c>
      <c r="M15" s="7">
        <f>AVERAGE(C17:C20)</f>
        <v>0</v>
      </c>
      <c r="N15" s="7">
        <f>AVERAGE(D17:D20)</f>
        <v>0</v>
      </c>
      <c r="O15" s="2"/>
      <c r="P15" s="2"/>
      <c r="Q15" s="2"/>
    </row>
    <row r="16" spans="1:17" x14ac:dyDescent="0.25">
      <c r="A16" s="8">
        <f t="shared" si="2"/>
        <v>4</v>
      </c>
      <c r="B16" s="9" t="s">
        <v>26</v>
      </c>
      <c r="C16" s="37">
        <v>0</v>
      </c>
      <c r="D16" s="37">
        <v>0</v>
      </c>
      <c r="E16" s="11">
        <f t="shared" si="0"/>
        <v>0</v>
      </c>
      <c r="F16" s="8">
        <f t="shared" si="3"/>
        <v>52</v>
      </c>
      <c r="G16" s="12" t="s">
        <v>27</v>
      </c>
      <c r="H16" s="37">
        <v>0</v>
      </c>
      <c r="I16" s="49">
        <v>60</v>
      </c>
      <c r="J16" s="8">
        <f t="shared" si="1"/>
        <v>60</v>
      </c>
      <c r="K16" s="2"/>
      <c r="L16" s="2" t="s">
        <v>36</v>
      </c>
      <c r="M16" s="7">
        <f>AVERAGE(C21:C24)</f>
        <v>0</v>
      </c>
      <c r="N16" s="7">
        <f>AVERAGE(D21:D24)</f>
        <v>0</v>
      </c>
      <c r="O16" s="2"/>
      <c r="P16" s="2"/>
      <c r="Q16" s="2"/>
    </row>
    <row r="17" spans="1:17" x14ac:dyDescent="0.25">
      <c r="A17" s="8">
        <f t="shared" si="2"/>
        <v>5</v>
      </c>
      <c r="B17" s="9" t="s">
        <v>28</v>
      </c>
      <c r="C17" s="37">
        <v>0</v>
      </c>
      <c r="D17" s="37">
        <v>0</v>
      </c>
      <c r="E17" s="11">
        <f t="shared" si="0"/>
        <v>0</v>
      </c>
      <c r="F17" s="8">
        <f t="shared" si="3"/>
        <v>53</v>
      </c>
      <c r="G17" s="12" t="s">
        <v>29</v>
      </c>
      <c r="H17" s="37">
        <v>0</v>
      </c>
      <c r="I17" s="49">
        <v>95</v>
      </c>
      <c r="J17" s="8">
        <f t="shared" si="1"/>
        <v>95</v>
      </c>
      <c r="K17" s="2"/>
      <c r="L17" s="2" t="s">
        <v>44</v>
      </c>
      <c r="M17" s="7">
        <f>AVERAGE(C25:C28)</f>
        <v>0</v>
      </c>
      <c r="N17" s="7">
        <f>AVERAGE(D25:D28)</f>
        <v>0</v>
      </c>
      <c r="O17" s="2"/>
      <c r="P17" s="2"/>
      <c r="Q17" s="2"/>
    </row>
    <row r="18" spans="1:17" x14ac:dyDescent="0.25">
      <c r="A18" s="8">
        <f t="shared" si="2"/>
        <v>6</v>
      </c>
      <c r="B18" s="9" t="s">
        <v>30</v>
      </c>
      <c r="C18" s="37">
        <v>0</v>
      </c>
      <c r="D18" s="37">
        <v>0</v>
      </c>
      <c r="E18" s="11">
        <f t="shared" si="0"/>
        <v>0</v>
      </c>
      <c r="F18" s="8">
        <f t="shared" si="3"/>
        <v>54</v>
      </c>
      <c r="G18" s="12" t="s">
        <v>31</v>
      </c>
      <c r="H18" s="37">
        <v>0</v>
      </c>
      <c r="I18" s="49">
        <v>135</v>
      </c>
      <c r="J18" s="8">
        <f t="shared" si="1"/>
        <v>135</v>
      </c>
      <c r="K18" s="2"/>
      <c r="L18" s="2" t="s">
        <v>52</v>
      </c>
      <c r="M18" s="7">
        <f>AVERAGE(C29:C32)</f>
        <v>0</v>
      </c>
      <c r="N18" s="7">
        <f>AVERAGE(D29:D32)</f>
        <v>0</v>
      </c>
      <c r="O18" s="2"/>
      <c r="P18" s="2"/>
      <c r="Q18" s="2"/>
    </row>
    <row r="19" spans="1:17" x14ac:dyDescent="0.25">
      <c r="A19" s="8">
        <f t="shared" si="2"/>
        <v>7</v>
      </c>
      <c r="B19" s="9" t="s">
        <v>32</v>
      </c>
      <c r="C19" s="37">
        <v>0</v>
      </c>
      <c r="D19" s="37">
        <v>0</v>
      </c>
      <c r="E19" s="11">
        <f t="shared" si="0"/>
        <v>0</v>
      </c>
      <c r="F19" s="8">
        <f t="shared" si="3"/>
        <v>55</v>
      </c>
      <c r="G19" s="12" t="s">
        <v>33</v>
      </c>
      <c r="H19" s="37">
        <v>0</v>
      </c>
      <c r="I19" s="49">
        <v>155</v>
      </c>
      <c r="J19" s="8">
        <f t="shared" si="1"/>
        <v>155</v>
      </c>
      <c r="K19" s="2"/>
      <c r="L19" s="2" t="s">
        <v>60</v>
      </c>
      <c r="M19" s="7">
        <f>AVERAGE(C33:C36)</f>
        <v>0</v>
      </c>
      <c r="N19" s="7">
        <f>AVERAGE(D33:D36)</f>
        <v>0</v>
      </c>
      <c r="O19" s="2"/>
      <c r="P19" s="2"/>
      <c r="Q19" s="2"/>
    </row>
    <row r="20" spans="1:17" x14ac:dyDescent="0.25">
      <c r="A20" s="8">
        <f t="shared" si="2"/>
        <v>8</v>
      </c>
      <c r="B20" s="9" t="s">
        <v>34</v>
      </c>
      <c r="C20" s="37">
        <v>0</v>
      </c>
      <c r="D20" s="37">
        <v>0</v>
      </c>
      <c r="E20" s="11">
        <f t="shared" si="0"/>
        <v>0</v>
      </c>
      <c r="F20" s="8">
        <f t="shared" si="3"/>
        <v>56</v>
      </c>
      <c r="G20" s="12" t="s">
        <v>35</v>
      </c>
      <c r="H20" s="37">
        <v>0</v>
      </c>
      <c r="I20" s="49">
        <v>170</v>
      </c>
      <c r="J20" s="8">
        <f t="shared" si="1"/>
        <v>170</v>
      </c>
      <c r="K20" s="2"/>
      <c r="L20" s="2" t="s">
        <v>68</v>
      </c>
      <c r="M20" s="7">
        <f>AVERAGE(C37:C40)</f>
        <v>0</v>
      </c>
      <c r="N20" s="7">
        <f>AVERAGE(D37:D40)</f>
        <v>0</v>
      </c>
      <c r="O20" s="2"/>
      <c r="P20" s="2"/>
      <c r="Q20" s="2"/>
    </row>
    <row r="21" spans="1:17" ht="15.75" customHeight="1" x14ac:dyDescent="0.25">
      <c r="A21" s="8">
        <f t="shared" si="2"/>
        <v>9</v>
      </c>
      <c r="B21" s="9" t="s">
        <v>36</v>
      </c>
      <c r="C21" s="37">
        <v>0</v>
      </c>
      <c r="D21" s="37">
        <v>0</v>
      </c>
      <c r="E21" s="11">
        <f t="shared" si="0"/>
        <v>0</v>
      </c>
      <c r="F21" s="8">
        <f t="shared" si="3"/>
        <v>57</v>
      </c>
      <c r="G21" s="12" t="s">
        <v>37</v>
      </c>
      <c r="H21" s="37">
        <v>0</v>
      </c>
      <c r="I21" s="49">
        <v>185</v>
      </c>
      <c r="J21" s="8">
        <f t="shared" si="1"/>
        <v>185</v>
      </c>
      <c r="K21" s="2"/>
      <c r="L21" s="2" t="s">
        <v>76</v>
      </c>
      <c r="M21" s="7">
        <f>AVERAGE(C41:C44)</f>
        <v>0</v>
      </c>
      <c r="N21" s="7">
        <f>AVERAGE(D41:D44)</f>
        <v>0</v>
      </c>
      <c r="O21" s="2"/>
      <c r="P21" s="2"/>
      <c r="Q21" s="2"/>
    </row>
    <row r="22" spans="1:17" ht="15.75" customHeight="1" x14ac:dyDescent="0.25">
      <c r="A22" s="8">
        <f t="shared" si="2"/>
        <v>10</v>
      </c>
      <c r="B22" s="9" t="s">
        <v>38</v>
      </c>
      <c r="C22" s="37">
        <v>0</v>
      </c>
      <c r="D22" s="37">
        <v>0</v>
      </c>
      <c r="E22" s="11">
        <f t="shared" si="0"/>
        <v>0</v>
      </c>
      <c r="F22" s="8">
        <f t="shared" si="3"/>
        <v>58</v>
      </c>
      <c r="G22" s="12" t="s">
        <v>39</v>
      </c>
      <c r="H22" s="37">
        <v>0</v>
      </c>
      <c r="I22" s="49">
        <v>195</v>
      </c>
      <c r="J22" s="8">
        <f t="shared" si="1"/>
        <v>195</v>
      </c>
      <c r="K22" s="2"/>
      <c r="L22" s="2" t="s">
        <v>84</v>
      </c>
      <c r="M22" s="7">
        <f>AVERAGE(C45:C48)</f>
        <v>0</v>
      </c>
      <c r="N22" s="7">
        <f>AVERAGE(D45:D48)</f>
        <v>0</v>
      </c>
      <c r="O22" s="2"/>
      <c r="P22" s="2"/>
      <c r="Q22" s="2"/>
    </row>
    <row r="23" spans="1:17" ht="15.75" customHeight="1" x14ac:dyDescent="0.25">
      <c r="A23" s="8">
        <f t="shared" si="2"/>
        <v>11</v>
      </c>
      <c r="B23" s="9" t="s">
        <v>40</v>
      </c>
      <c r="C23" s="37">
        <v>0</v>
      </c>
      <c r="D23" s="37">
        <v>0</v>
      </c>
      <c r="E23" s="11">
        <f t="shared" si="0"/>
        <v>0</v>
      </c>
      <c r="F23" s="8">
        <f t="shared" si="3"/>
        <v>59</v>
      </c>
      <c r="G23" s="12" t="s">
        <v>41</v>
      </c>
      <c r="H23" s="37">
        <v>0</v>
      </c>
      <c r="I23" s="49">
        <v>200</v>
      </c>
      <c r="J23" s="8">
        <f t="shared" si="1"/>
        <v>200</v>
      </c>
      <c r="K23" s="2"/>
      <c r="L23" s="2" t="s">
        <v>92</v>
      </c>
      <c r="M23" s="7">
        <f>AVERAGE(C49:C52)</f>
        <v>0</v>
      </c>
      <c r="N23" s="7">
        <f>AVERAGE(D49:D52)</f>
        <v>0</v>
      </c>
      <c r="O23" s="2"/>
      <c r="P23" s="2"/>
      <c r="Q23" s="2"/>
    </row>
    <row r="24" spans="1:17" ht="15.75" customHeight="1" x14ac:dyDescent="0.25">
      <c r="A24" s="8">
        <f t="shared" si="2"/>
        <v>12</v>
      </c>
      <c r="B24" s="9" t="s">
        <v>42</v>
      </c>
      <c r="C24" s="37">
        <v>0</v>
      </c>
      <c r="D24" s="37">
        <v>0</v>
      </c>
      <c r="E24" s="11">
        <f t="shared" si="0"/>
        <v>0</v>
      </c>
      <c r="F24" s="8">
        <f t="shared" si="3"/>
        <v>60</v>
      </c>
      <c r="G24" s="12" t="s">
        <v>43</v>
      </c>
      <c r="H24" s="37">
        <v>0</v>
      </c>
      <c r="I24" s="72">
        <v>210</v>
      </c>
      <c r="J24" s="8">
        <f t="shared" si="1"/>
        <v>210</v>
      </c>
      <c r="K24" s="2"/>
      <c r="L24" s="13" t="s">
        <v>100</v>
      </c>
      <c r="M24" s="7">
        <f>AVERAGE(C53:C56)</f>
        <v>0</v>
      </c>
      <c r="N24" s="7">
        <f>AVERAGE(D53:D56)</f>
        <v>0</v>
      </c>
      <c r="O24" s="2"/>
      <c r="P24" s="2"/>
      <c r="Q24" s="2"/>
    </row>
    <row r="25" spans="1:17" ht="15.75" customHeight="1" x14ac:dyDescent="0.25">
      <c r="A25" s="8">
        <f t="shared" si="2"/>
        <v>13</v>
      </c>
      <c r="B25" s="9" t="s">
        <v>44</v>
      </c>
      <c r="C25" s="37">
        <v>0</v>
      </c>
      <c r="D25" s="37">
        <v>0</v>
      </c>
      <c r="E25" s="11">
        <f t="shared" si="0"/>
        <v>0</v>
      </c>
      <c r="F25" s="8">
        <f t="shared" si="3"/>
        <v>61</v>
      </c>
      <c r="G25" s="12" t="s">
        <v>45</v>
      </c>
      <c r="H25" s="37">
        <v>0</v>
      </c>
      <c r="I25" s="72">
        <v>210</v>
      </c>
      <c r="J25" s="8">
        <f t="shared" si="1"/>
        <v>210</v>
      </c>
      <c r="K25" s="2"/>
      <c r="L25" s="16" t="s">
        <v>108</v>
      </c>
      <c r="M25" s="7">
        <f>AVERAGE(C57:C60)</f>
        <v>0</v>
      </c>
      <c r="N25" s="7">
        <f>AVERAGE(D57:D60)</f>
        <v>0</v>
      </c>
      <c r="O25" s="2"/>
      <c r="P25" s="2"/>
      <c r="Q25" s="2"/>
    </row>
    <row r="26" spans="1:17" ht="15.75" customHeight="1" x14ac:dyDescent="0.25">
      <c r="A26" s="8">
        <f t="shared" si="2"/>
        <v>14</v>
      </c>
      <c r="B26" s="9" t="s">
        <v>46</v>
      </c>
      <c r="C26" s="37">
        <v>0</v>
      </c>
      <c r="D26" s="37">
        <v>0</v>
      </c>
      <c r="E26" s="11">
        <f t="shared" si="0"/>
        <v>0</v>
      </c>
      <c r="F26" s="8">
        <f t="shared" si="3"/>
        <v>62</v>
      </c>
      <c r="G26" s="12" t="s">
        <v>47</v>
      </c>
      <c r="H26" s="37">
        <v>0</v>
      </c>
      <c r="I26" s="72">
        <v>210</v>
      </c>
      <c r="J26" s="8">
        <f t="shared" si="1"/>
        <v>210</v>
      </c>
      <c r="K26" s="2"/>
      <c r="L26" s="16" t="s">
        <v>21</v>
      </c>
      <c r="M26" s="7">
        <f>AVERAGE(H13:H16)</f>
        <v>0</v>
      </c>
      <c r="N26" s="7">
        <f>AVERAGE(I13:I16)</f>
        <v>20</v>
      </c>
      <c r="O26" s="2"/>
      <c r="P26" s="2"/>
      <c r="Q26" s="2"/>
    </row>
    <row r="27" spans="1:17" ht="15.75" customHeight="1" x14ac:dyDescent="0.25">
      <c r="A27" s="8">
        <f t="shared" si="2"/>
        <v>15</v>
      </c>
      <c r="B27" s="9" t="s">
        <v>48</v>
      </c>
      <c r="C27" s="37">
        <v>0</v>
      </c>
      <c r="D27" s="37">
        <v>0</v>
      </c>
      <c r="E27" s="11">
        <f t="shared" si="0"/>
        <v>0</v>
      </c>
      <c r="F27" s="8">
        <f t="shared" si="3"/>
        <v>63</v>
      </c>
      <c r="G27" s="12" t="s">
        <v>49</v>
      </c>
      <c r="H27" s="37">
        <v>0</v>
      </c>
      <c r="I27" s="72">
        <v>210</v>
      </c>
      <c r="J27" s="8">
        <f t="shared" si="1"/>
        <v>210</v>
      </c>
      <c r="K27" s="2"/>
      <c r="L27" s="24" t="s">
        <v>29</v>
      </c>
      <c r="M27" s="7">
        <f>AVERAGE(H17:H20)</f>
        <v>0</v>
      </c>
      <c r="N27" s="7">
        <f>AVERAGE(I17:I20)</f>
        <v>138.75</v>
      </c>
      <c r="O27" s="2"/>
      <c r="P27" s="2"/>
      <c r="Q27" s="2"/>
    </row>
    <row r="28" spans="1:17" ht="15.75" customHeight="1" x14ac:dyDescent="0.25">
      <c r="A28" s="8">
        <f t="shared" si="2"/>
        <v>16</v>
      </c>
      <c r="B28" s="9" t="s">
        <v>50</v>
      </c>
      <c r="C28" s="37">
        <v>0</v>
      </c>
      <c r="D28" s="37">
        <v>0</v>
      </c>
      <c r="E28" s="11">
        <f t="shared" si="0"/>
        <v>0</v>
      </c>
      <c r="F28" s="8">
        <f t="shared" si="3"/>
        <v>64</v>
      </c>
      <c r="G28" s="12" t="s">
        <v>51</v>
      </c>
      <c r="H28" s="37">
        <v>0</v>
      </c>
      <c r="I28" s="72">
        <v>210</v>
      </c>
      <c r="J28" s="8">
        <f t="shared" si="1"/>
        <v>210</v>
      </c>
      <c r="K28" s="2"/>
      <c r="L28" s="2" t="s">
        <v>37</v>
      </c>
      <c r="M28" s="7">
        <f>AVERAGE(H21:H24)</f>
        <v>0</v>
      </c>
      <c r="N28" s="7">
        <f>AVERAGE(I21:I24)</f>
        <v>197.5</v>
      </c>
      <c r="O28" s="2"/>
      <c r="P28" s="2"/>
      <c r="Q28" s="2"/>
    </row>
    <row r="29" spans="1:17" ht="15.75" customHeight="1" x14ac:dyDescent="0.25">
      <c r="A29" s="8">
        <f t="shared" si="2"/>
        <v>17</v>
      </c>
      <c r="B29" s="9" t="s">
        <v>52</v>
      </c>
      <c r="C29" s="37">
        <v>0</v>
      </c>
      <c r="D29" s="37">
        <v>0</v>
      </c>
      <c r="E29" s="11">
        <f t="shared" si="0"/>
        <v>0</v>
      </c>
      <c r="F29" s="8">
        <f t="shared" si="3"/>
        <v>65</v>
      </c>
      <c r="G29" s="12" t="s">
        <v>53</v>
      </c>
      <c r="H29" s="37">
        <v>0</v>
      </c>
      <c r="I29" s="72">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7">
        <v>0</v>
      </c>
      <c r="D30" s="37">
        <v>0</v>
      </c>
      <c r="E30" s="11">
        <f t="shared" si="0"/>
        <v>0</v>
      </c>
      <c r="F30" s="8">
        <f t="shared" si="3"/>
        <v>66</v>
      </c>
      <c r="G30" s="12" t="s">
        <v>55</v>
      </c>
      <c r="H30" s="37">
        <v>0</v>
      </c>
      <c r="I30" s="72">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7">
        <v>0</v>
      </c>
      <c r="D31" s="37">
        <v>0</v>
      </c>
      <c r="E31" s="11">
        <f t="shared" si="0"/>
        <v>0</v>
      </c>
      <c r="F31" s="8">
        <f t="shared" si="3"/>
        <v>67</v>
      </c>
      <c r="G31" s="12" t="s">
        <v>57</v>
      </c>
      <c r="H31" s="37">
        <v>0</v>
      </c>
      <c r="I31" s="72">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7">
        <v>0</v>
      </c>
      <c r="D32" s="37">
        <v>0</v>
      </c>
      <c r="E32" s="11">
        <f t="shared" si="0"/>
        <v>0</v>
      </c>
      <c r="F32" s="8">
        <f t="shared" si="3"/>
        <v>68</v>
      </c>
      <c r="G32" s="12" t="s">
        <v>59</v>
      </c>
      <c r="H32" s="37">
        <v>0</v>
      </c>
      <c r="I32" s="72">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7">
        <v>0</v>
      </c>
      <c r="D33" s="37">
        <v>0</v>
      </c>
      <c r="E33" s="11">
        <f t="shared" si="0"/>
        <v>0</v>
      </c>
      <c r="F33" s="8">
        <f t="shared" si="3"/>
        <v>69</v>
      </c>
      <c r="G33" s="12" t="s">
        <v>61</v>
      </c>
      <c r="H33" s="37">
        <v>0</v>
      </c>
      <c r="I33" s="72">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7">
        <v>0</v>
      </c>
      <c r="D34" s="37">
        <v>0</v>
      </c>
      <c r="E34" s="11">
        <f t="shared" si="0"/>
        <v>0</v>
      </c>
      <c r="F34" s="8">
        <f t="shared" si="3"/>
        <v>70</v>
      </c>
      <c r="G34" s="12" t="s">
        <v>63</v>
      </c>
      <c r="H34" s="37">
        <v>0</v>
      </c>
      <c r="I34" s="72">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7">
        <v>0</v>
      </c>
      <c r="D35" s="37">
        <v>0</v>
      </c>
      <c r="E35" s="11">
        <f t="shared" si="0"/>
        <v>0</v>
      </c>
      <c r="F35" s="8">
        <f t="shared" si="3"/>
        <v>71</v>
      </c>
      <c r="G35" s="12" t="s">
        <v>65</v>
      </c>
      <c r="H35" s="37">
        <v>0</v>
      </c>
      <c r="I35" s="72">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7">
        <v>0</v>
      </c>
      <c r="D36" s="37">
        <v>0</v>
      </c>
      <c r="E36" s="11">
        <f t="shared" si="0"/>
        <v>0</v>
      </c>
      <c r="F36" s="8">
        <f t="shared" si="3"/>
        <v>72</v>
      </c>
      <c r="G36" s="12" t="s">
        <v>67</v>
      </c>
      <c r="H36" s="37">
        <v>0</v>
      </c>
      <c r="I36" s="72">
        <v>210</v>
      </c>
      <c r="J36" s="8">
        <f t="shared" si="1"/>
        <v>210</v>
      </c>
      <c r="K36" s="2"/>
      <c r="L36" s="101" t="s">
        <v>101</v>
      </c>
      <c r="M36" s="7">
        <f>AVERAGE(H53:H56)</f>
        <v>0</v>
      </c>
      <c r="N36" s="7">
        <f>AVERAGE(I53:I56)</f>
        <v>210</v>
      </c>
      <c r="O36" s="2"/>
      <c r="P36" s="2"/>
      <c r="Q36" s="2"/>
    </row>
    <row r="37" spans="1:17" ht="15.75" customHeight="1" x14ac:dyDescent="0.25">
      <c r="A37" s="8">
        <v>25</v>
      </c>
      <c r="B37" s="9" t="s">
        <v>68</v>
      </c>
      <c r="C37" s="37">
        <v>0</v>
      </c>
      <c r="D37" s="37">
        <v>0</v>
      </c>
      <c r="E37" s="11">
        <f t="shared" si="0"/>
        <v>0</v>
      </c>
      <c r="F37" s="8">
        <v>73</v>
      </c>
      <c r="G37" s="12" t="s">
        <v>69</v>
      </c>
      <c r="H37" s="37">
        <v>0</v>
      </c>
      <c r="I37" s="72">
        <v>210</v>
      </c>
      <c r="J37" s="8">
        <f t="shared" si="1"/>
        <v>210</v>
      </c>
      <c r="K37" s="2"/>
      <c r="L37" s="101" t="s">
        <v>109</v>
      </c>
      <c r="M37" s="7">
        <f>AVERAGE(H57:H60)</f>
        <v>0</v>
      </c>
      <c r="N37" s="7">
        <f>AVERAGE(I57:I60)</f>
        <v>210</v>
      </c>
      <c r="O37" s="2"/>
      <c r="P37" s="2"/>
      <c r="Q37" s="2"/>
    </row>
    <row r="38" spans="1:17" ht="15.75" customHeight="1" x14ac:dyDescent="0.25">
      <c r="A38" s="8">
        <f t="shared" ref="A38:A60" si="4">A37+1</f>
        <v>26</v>
      </c>
      <c r="B38" s="9" t="s">
        <v>70</v>
      </c>
      <c r="C38" s="37">
        <v>0</v>
      </c>
      <c r="D38" s="37">
        <v>0</v>
      </c>
      <c r="E38" s="8">
        <f t="shared" si="0"/>
        <v>0</v>
      </c>
      <c r="F38" s="8">
        <f t="shared" ref="F38:F60" si="5">F37+1</f>
        <v>74</v>
      </c>
      <c r="G38" s="12" t="s">
        <v>71</v>
      </c>
      <c r="H38" s="37">
        <v>0</v>
      </c>
      <c r="I38" s="72">
        <v>210</v>
      </c>
      <c r="J38" s="8">
        <f t="shared" si="1"/>
        <v>210</v>
      </c>
      <c r="K38" s="2"/>
      <c r="L38" s="101" t="s">
        <v>302</v>
      </c>
      <c r="M38" s="101">
        <f>AVERAGE(M14:M37)</f>
        <v>0</v>
      </c>
      <c r="N38" s="101">
        <f>AVERAGE(N14:N37)</f>
        <v>93.59375</v>
      </c>
      <c r="O38" s="2"/>
      <c r="P38" s="2"/>
      <c r="Q38" s="2"/>
    </row>
    <row r="39" spans="1:17" ht="15.75" customHeight="1" x14ac:dyDescent="0.25">
      <c r="A39" s="8">
        <f t="shared" si="4"/>
        <v>27</v>
      </c>
      <c r="B39" s="9" t="s">
        <v>72</v>
      </c>
      <c r="C39" s="37">
        <v>0</v>
      </c>
      <c r="D39" s="37">
        <v>0</v>
      </c>
      <c r="E39" s="8">
        <f t="shared" si="0"/>
        <v>0</v>
      </c>
      <c r="F39" s="8">
        <f t="shared" si="5"/>
        <v>75</v>
      </c>
      <c r="G39" s="12" t="s">
        <v>73</v>
      </c>
      <c r="H39" s="37">
        <v>0</v>
      </c>
      <c r="I39" s="72">
        <v>210</v>
      </c>
      <c r="J39" s="8">
        <f t="shared" si="1"/>
        <v>210</v>
      </c>
      <c r="K39" s="2"/>
      <c r="L39" s="2"/>
      <c r="M39" s="2"/>
      <c r="N39" s="2"/>
      <c r="O39" s="2"/>
      <c r="P39" s="2"/>
      <c r="Q39" s="2"/>
    </row>
    <row r="40" spans="1:17" ht="15.75" customHeight="1" x14ac:dyDescent="0.25">
      <c r="A40" s="8">
        <f t="shared" si="4"/>
        <v>28</v>
      </c>
      <c r="B40" s="9" t="s">
        <v>74</v>
      </c>
      <c r="C40" s="37">
        <v>0</v>
      </c>
      <c r="D40" s="37">
        <v>0</v>
      </c>
      <c r="E40" s="8">
        <f t="shared" si="0"/>
        <v>0</v>
      </c>
      <c r="F40" s="8">
        <f t="shared" si="5"/>
        <v>76</v>
      </c>
      <c r="G40" s="12" t="s">
        <v>75</v>
      </c>
      <c r="H40" s="37">
        <v>0</v>
      </c>
      <c r="I40" s="72">
        <v>210</v>
      </c>
      <c r="J40" s="8">
        <f t="shared" si="1"/>
        <v>210</v>
      </c>
      <c r="K40" s="2"/>
      <c r="L40" s="2"/>
      <c r="M40" s="2"/>
      <c r="N40" s="2"/>
      <c r="O40" s="2"/>
      <c r="P40" s="2"/>
      <c r="Q40" s="2"/>
    </row>
    <row r="41" spans="1:17" ht="15.75" customHeight="1" x14ac:dyDescent="0.25">
      <c r="A41" s="8">
        <f t="shared" si="4"/>
        <v>29</v>
      </c>
      <c r="B41" s="9" t="s">
        <v>76</v>
      </c>
      <c r="C41" s="37">
        <v>0</v>
      </c>
      <c r="D41" s="37">
        <v>0</v>
      </c>
      <c r="E41" s="8">
        <f t="shared" si="0"/>
        <v>0</v>
      </c>
      <c r="F41" s="8">
        <f t="shared" si="5"/>
        <v>77</v>
      </c>
      <c r="G41" s="12" t="s">
        <v>77</v>
      </c>
      <c r="H41" s="37">
        <v>0</v>
      </c>
      <c r="I41" s="72">
        <v>210</v>
      </c>
      <c r="J41" s="8">
        <f t="shared" si="1"/>
        <v>210</v>
      </c>
      <c r="K41" s="2"/>
      <c r="L41" s="2"/>
      <c r="M41" s="2"/>
      <c r="N41" s="2"/>
      <c r="O41" s="2"/>
      <c r="P41" s="2"/>
      <c r="Q41" s="2"/>
    </row>
    <row r="42" spans="1:17" ht="15.75" customHeight="1" x14ac:dyDescent="0.25">
      <c r="A42" s="8">
        <f t="shared" si="4"/>
        <v>30</v>
      </c>
      <c r="B42" s="9" t="s">
        <v>78</v>
      </c>
      <c r="C42" s="37">
        <v>0</v>
      </c>
      <c r="D42" s="37">
        <v>0</v>
      </c>
      <c r="E42" s="8">
        <f t="shared" si="0"/>
        <v>0</v>
      </c>
      <c r="F42" s="8">
        <f t="shared" si="5"/>
        <v>78</v>
      </c>
      <c r="G42" s="12" t="s">
        <v>79</v>
      </c>
      <c r="H42" s="37">
        <v>0</v>
      </c>
      <c r="I42" s="72">
        <v>210</v>
      </c>
      <c r="J42" s="8">
        <f t="shared" si="1"/>
        <v>210</v>
      </c>
      <c r="K42" s="2"/>
      <c r="L42" s="2"/>
      <c r="M42" s="2"/>
      <c r="N42" s="2"/>
      <c r="O42" s="2"/>
      <c r="P42" s="2"/>
      <c r="Q42" s="2"/>
    </row>
    <row r="43" spans="1:17" ht="15.75" customHeight="1" x14ac:dyDescent="0.25">
      <c r="A43" s="8">
        <f t="shared" si="4"/>
        <v>31</v>
      </c>
      <c r="B43" s="9" t="s">
        <v>80</v>
      </c>
      <c r="C43" s="37">
        <v>0</v>
      </c>
      <c r="D43" s="37">
        <v>0</v>
      </c>
      <c r="E43" s="8">
        <f t="shared" si="0"/>
        <v>0</v>
      </c>
      <c r="F43" s="8">
        <f t="shared" si="5"/>
        <v>79</v>
      </c>
      <c r="G43" s="12" t="s">
        <v>81</v>
      </c>
      <c r="H43" s="37">
        <v>0</v>
      </c>
      <c r="I43" s="72">
        <v>210</v>
      </c>
      <c r="J43" s="8">
        <f t="shared" si="1"/>
        <v>210</v>
      </c>
      <c r="K43" s="2"/>
      <c r="L43" s="2"/>
      <c r="M43" s="2"/>
      <c r="N43" s="2"/>
      <c r="O43" s="2"/>
      <c r="P43" s="2"/>
      <c r="Q43" s="2"/>
    </row>
    <row r="44" spans="1:17" ht="15.75" customHeight="1" x14ac:dyDescent="0.25">
      <c r="A44" s="8">
        <f t="shared" si="4"/>
        <v>32</v>
      </c>
      <c r="B44" s="9" t="s">
        <v>82</v>
      </c>
      <c r="C44" s="37">
        <v>0</v>
      </c>
      <c r="D44" s="37">
        <v>0</v>
      </c>
      <c r="E44" s="8">
        <f t="shared" si="0"/>
        <v>0</v>
      </c>
      <c r="F44" s="8">
        <f t="shared" si="5"/>
        <v>80</v>
      </c>
      <c r="G44" s="12" t="s">
        <v>83</v>
      </c>
      <c r="H44" s="37">
        <v>0</v>
      </c>
      <c r="I44" s="72">
        <v>210</v>
      </c>
      <c r="J44" s="8">
        <f t="shared" si="1"/>
        <v>210</v>
      </c>
      <c r="K44" s="2"/>
      <c r="L44" s="2"/>
      <c r="M44" s="2"/>
      <c r="N44" s="2"/>
      <c r="O44" s="2"/>
      <c r="P44" s="2"/>
      <c r="Q44" s="2"/>
    </row>
    <row r="45" spans="1:17" ht="15.75" customHeight="1" x14ac:dyDescent="0.25">
      <c r="A45" s="8">
        <f t="shared" si="4"/>
        <v>33</v>
      </c>
      <c r="B45" s="9" t="s">
        <v>84</v>
      </c>
      <c r="C45" s="37">
        <v>0</v>
      </c>
      <c r="D45" s="37">
        <v>0</v>
      </c>
      <c r="E45" s="8">
        <f t="shared" si="0"/>
        <v>0</v>
      </c>
      <c r="F45" s="8">
        <f t="shared" si="5"/>
        <v>81</v>
      </c>
      <c r="G45" s="12" t="s">
        <v>85</v>
      </c>
      <c r="H45" s="37">
        <v>0</v>
      </c>
      <c r="I45" s="72">
        <v>210</v>
      </c>
      <c r="J45" s="8">
        <f t="shared" si="1"/>
        <v>210</v>
      </c>
      <c r="K45" s="2"/>
      <c r="L45" s="2"/>
      <c r="M45" s="2"/>
      <c r="N45" s="2"/>
      <c r="O45" s="2"/>
      <c r="P45" s="2"/>
      <c r="Q45" s="2"/>
    </row>
    <row r="46" spans="1:17" ht="15.75" customHeight="1" x14ac:dyDescent="0.25">
      <c r="A46" s="8">
        <f t="shared" si="4"/>
        <v>34</v>
      </c>
      <c r="B46" s="9" t="s">
        <v>86</v>
      </c>
      <c r="C46" s="37">
        <v>0</v>
      </c>
      <c r="D46" s="37">
        <v>0</v>
      </c>
      <c r="E46" s="8">
        <f t="shared" si="0"/>
        <v>0</v>
      </c>
      <c r="F46" s="8">
        <f t="shared" si="5"/>
        <v>82</v>
      </c>
      <c r="G46" s="12" t="s">
        <v>87</v>
      </c>
      <c r="H46" s="37">
        <v>0</v>
      </c>
      <c r="I46" s="72">
        <v>210</v>
      </c>
      <c r="J46" s="8">
        <f t="shared" si="1"/>
        <v>210</v>
      </c>
      <c r="K46" s="2"/>
      <c r="L46" s="2"/>
      <c r="M46" s="2"/>
      <c r="N46" s="2"/>
      <c r="O46" s="2"/>
      <c r="P46" s="2"/>
      <c r="Q46" s="2"/>
    </row>
    <row r="47" spans="1:17" ht="15.75" customHeight="1" x14ac:dyDescent="0.25">
      <c r="A47" s="8">
        <f t="shared" si="4"/>
        <v>35</v>
      </c>
      <c r="B47" s="9" t="s">
        <v>88</v>
      </c>
      <c r="C47" s="37">
        <v>0</v>
      </c>
      <c r="D47" s="37">
        <v>0</v>
      </c>
      <c r="E47" s="8">
        <f t="shared" si="0"/>
        <v>0</v>
      </c>
      <c r="F47" s="8">
        <f t="shared" si="5"/>
        <v>83</v>
      </c>
      <c r="G47" s="12" t="s">
        <v>89</v>
      </c>
      <c r="H47" s="37">
        <v>0</v>
      </c>
      <c r="I47" s="72">
        <v>210</v>
      </c>
      <c r="J47" s="8">
        <f t="shared" si="1"/>
        <v>210</v>
      </c>
      <c r="K47" s="2"/>
      <c r="L47" s="2"/>
      <c r="M47" s="2"/>
      <c r="N47" s="2"/>
      <c r="O47" s="2"/>
      <c r="P47" s="2"/>
      <c r="Q47" s="2"/>
    </row>
    <row r="48" spans="1:17" ht="15.75" customHeight="1" x14ac:dyDescent="0.25">
      <c r="A48" s="8">
        <f t="shared" si="4"/>
        <v>36</v>
      </c>
      <c r="B48" s="9" t="s">
        <v>90</v>
      </c>
      <c r="C48" s="37">
        <v>0</v>
      </c>
      <c r="D48" s="37">
        <v>0</v>
      </c>
      <c r="E48" s="8">
        <f t="shared" si="0"/>
        <v>0</v>
      </c>
      <c r="F48" s="8">
        <f t="shared" si="5"/>
        <v>84</v>
      </c>
      <c r="G48" s="12" t="s">
        <v>91</v>
      </c>
      <c r="H48" s="37">
        <v>0</v>
      </c>
      <c r="I48" s="72">
        <v>210</v>
      </c>
      <c r="J48" s="8">
        <f t="shared" si="1"/>
        <v>210</v>
      </c>
      <c r="K48" s="2"/>
      <c r="L48" s="2"/>
      <c r="M48" s="2"/>
      <c r="N48" s="2"/>
      <c r="O48" s="2"/>
      <c r="P48" s="2"/>
      <c r="Q48" s="2"/>
    </row>
    <row r="49" spans="1:17" ht="15.75" customHeight="1" x14ac:dyDescent="0.25">
      <c r="A49" s="8">
        <f t="shared" si="4"/>
        <v>37</v>
      </c>
      <c r="B49" s="9" t="s">
        <v>92</v>
      </c>
      <c r="C49" s="37">
        <v>0</v>
      </c>
      <c r="D49" s="37">
        <v>0</v>
      </c>
      <c r="E49" s="8">
        <f t="shared" si="0"/>
        <v>0</v>
      </c>
      <c r="F49" s="8">
        <f t="shared" si="5"/>
        <v>85</v>
      </c>
      <c r="G49" s="12" t="s">
        <v>93</v>
      </c>
      <c r="H49" s="37">
        <v>0</v>
      </c>
      <c r="I49" s="72">
        <v>210</v>
      </c>
      <c r="J49" s="8">
        <f t="shared" si="1"/>
        <v>210</v>
      </c>
      <c r="K49" s="2"/>
      <c r="L49" s="2"/>
      <c r="M49" s="2"/>
      <c r="N49" s="2"/>
      <c r="O49" s="2"/>
      <c r="P49" s="2"/>
      <c r="Q49" s="2"/>
    </row>
    <row r="50" spans="1:17" ht="15.75" customHeight="1" x14ac:dyDescent="0.25">
      <c r="A50" s="8">
        <f t="shared" si="4"/>
        <v>38</v>
      </c>
      <c r="B50" s="12" t="s">
        <v>94</v>
      </c>
      <c r="C50" s="37">
        <v>0</v>
      </c>
      <c r="D50" s="37">
        <v>0</v>
      </c>
      <c r="E50" s="8">
        <f t="shared" si="0"/>
        <v>0</v>
      </c>
      <c r="F50" s="8">
        <f t="shared" si="5"/>
        <v>86</v>
      </c>
      <c r="G50" s="12" t="s">
        <v>95</v>
      </c>
      <c r="H50" s="37">
        <v>0</v>
      </c>
      <c r="I50" s="72">
        <v>210</v>
      </c>
      <c r="J50" s="8">
        <f t="shared" si="1"/>
        <v>210</v>
      </c>
      <c r="K50" s="2"/>
      <c r="L50" s="2"/>
      <c r="M50" s="2"/>
      <c r="N50" s="2"/>
      <c r="O50" s="2"/>
      <c r="P50" s="2"/>
      <c r="Q50" s="2"/>
    </row>
    <row r="51" spans="1:17" ht="15.75" customHeight="1" x14ac:dyDescent="0.25">
      <c r="A51" s="8">
        <f t="shared" si="4"/>
        <v>39</v>
      </c>
      <c r="B51" s="12" t="s">
        <v>96</v>
      </c>
      <c r="C51" s="37">
        <v>0</v>
      </c>
      <c r="D51" s="37">
        <v>0</v>
      </c>
      <c r="E51" s="8">
        <f t="shared" si="0"/>
        <v>0</v>
      </c>
      <c r="F51" s="8">
        <f t="shared" si="5"/>
        <v>87</v>
      </c>
      <c r="G51" s="12" t="s">
        <v>97</v>
      </c>
      <c r="H51" s="37">
        <v>0</v>
      </c>
      <c r="I51" s="72">
        <v>210</v>
      </c>
      <c r="J51" s="8">
        <f t="shared" si="1"/>
        <v>210</v>
      </c>
      <c r="K51" s="2"/>
      <c r="L51" s="2"/>
      <c r="M51" s="2"/>
      <c r="N51" s="2"/>
      <c r="O51" s="2"/>
      <c r="P51" s="2"/>
      <c r="Q51" s="2"/>
    </row>
    <row r="52" spans="1:17" ht="15.75" customHeight="1" x14ac:dyDescent="0.25">
      <c r="A52" s="8">
        <f t="shared" si="4"/>
        <v>40</v>
      </c>
      <c r="B52" s="12" t="s">
        <v>98</v>
      </c>
      <c r="C52" s="37">
        <v>0</v>
      </c>
      <c r="D52" s="37">
        <v>0</v>
      </c>
      <c r="E52" s="8">
        <f t="shared" si="0"/>
        <v>0</v>
      </c>
      <c r="F52" s="8">
        <f t="shared" si="5"/>
        <v>88</v>
      </c>
      <c r="G52" s="12" t="s">
        <v>99</v>
      </c>
      <c r="H52" s="37">
        <v>0</v>
      </c>
      <c r="I52" s="72">
        <v>210</v>
      </c>
      <c r="J52" s="8">
        <f t="shared" si="1"/>
        <v>210</v>
      </c>
      <c r="K52" s="2"/>
      <c r="L52" s="2"/>
      <c r="M52" s="2"/>
      <c r="N52" s="2"/>
      <c r="O52" s="2"/>
      <c r="P52" s="2"/>
      <c r="Q52" s="2"/>
    </row>
    <row r="53" spans="1:17" ht="15.75" customHeight="1" x14ac:dyDescent="0.25">
      <c r="A53" s="8">
        <f t="shared" si="4"/>
        <v>41</v>
      </c>
      <c r="B53" s="12" t="s">
        <v>100</v>
      </c>
      <c r="C53" s="37">
        <v>0</v>
      </c>
      <c r="D53" s="37">
        <v>0</v>
      </c>
      <c r="E53" s="8">
        <f t="shared" si="0"/>
        <v>0</v>
      </c>
      <c r="F53" s="8">
        <f t="shared" si="5"/>
        <v>89</v>
      </c>
      <c r="G53" s="12" t="s">
        <v>101</v>
      </c>
      <c r="H53" s="37">
        <v>0</v>
      </c>
      <c r="I53" s="72">
        <v>210</v>
      </c>
      <c r="J53" s="8">
        <f t="shared" si="1"/>
        <v>210</v>
      </c>
      <c r="K53" s="2"/>
      <c r="L53" s="13"/>
      <c r="M53" s="13"/>
      <c r="N53" s="13"/>
      <c r="O53" s="2"/>
      <c r="P53" s="2"/>
      <c r="Q53" s="2"/>
    </row>
    <row r="54" spans="1:17" ht="15.75" customHeight="1" x14ac:dyDescent="0.25">
      <c r="A54" s="8">
        <f t="shared" si="4"/>
        <v>42</v>
      </c>
      <c r="B54" s="12" t="s">
        <v>102</v>
      </c>
      <c r="C54" s="37">
        <v>0</v>
      </c>
      <c r="D54" s="37">
        <v>0</v>
      </c>
      <c r="E54" s="8">
        <f t="shared" si="0"/>
        <v>0</v>
      </c>
      <c r="F54" s="8">
        <f t="shared" si="5"/>
        <v>90</v>
      </c>
      <c r="G54" s="12" t="s">
        <v>103</v>
      </c>
      <c r="H54" s="37">
        <v>0</v>
      </c>
      <c r="I54" s="72">
        <v>210</v>
      </c>
      <c r="J54" s="8">
        <f t="shared" si="1"/>
        <v>210</v>
      </c>
      <c r="K54" s="2"/>
      <c r="L54" s="13"/>
      <c r="M54" s="13"/>
      <c r="N54" s="13"/>
      <c r="O54" s="2"/>
      <c r="P54" s="2"/>
      <c r="Q54" s="2"/>
    </row>
    <row r="55" spans="1:17" ht="15.75" customHeight="1" x14ac:dyDescent="0.25">
      <c r="A55" s="8">
        <f t="shared" si="4"/>
        <v>43</v>
      </c>
      <c r="B55" s="12" t="s">
        <v>104</v>
      </c>
      <c r="C55" s="37">
        <v>0</v>
      </c>
      <c r="D55" s="37">
        <v>0</v>
      </c>
      <c r="E55" s="8">
        <f t="shared" si="0"/>
        <v>0</v>
      </c>
      <c r="F55" s="8">
        <f t="shared" si="5"/>
        <v>91</v>
      </c>
      <c r="G55" s="12" t="s">
        <v>105</v>
      </c>
      <c r="H55" s="37">
        <v>0</v>
      </c>
      <c r="I55" s="72">
        <v>210</v>
      </c>
      <c r="J55" s="8">
        <f t="shared" si="1"/>
        <v>210</v>
      </c>
      <c r="K55" s="2"/>
      <c r="L55" s="13"/>
      <c r="M55" s="13"/>
      <c r="N55" s="13"/>
      <c r="O55" s="2"/>
      <c r="P55" s="2"/>
      <c r="Q55" s="2"/>
    </row>
    <row r="56" spans="1:17" ht="15.75" customHeight="1" x14ac:dyDescent="0.25">
      <c r="A56" s="8">
        <f t="shared" si="4"/>
        <v>44</v>
      </c>
      <c r="B56" s="12" t="s">
        <v>106</v>
      </c>
      <c r="C56" s="37">
        <v>0</v>
      </c>
      <c r="D56" s="37">
        <v>0</v>
      </c>
      <c r="E56" s="8">
        <f t="shared" si="0"/>
        <v>0</v>
      </c>
      <c r="F56" s="8">
        <f t="shared" si="5"/>
        <v>92</v>
      </c>
      <c r="G56" s="12" t="s">
        <v>107</v>
      </c>
      <c r="H56" s="37">
        <v>0</v>
      </c>
      <c r="I56" s="72">
        <v>210</v>
      </c>
      <c r="J56" s="8">
        <f t="shared" si="1"/>
        <v>210</v>
      </c>
      <c r="K56" s="2"/>
      <c r="L56" s="13"/>
      <c r="M56" s="13"/>
      <c r="N56" s="13"/>
      <c r="O56" s="2"/>
      <c r="P56" s="2"/>
      <c r="Q56" s="2"/>
    </row>
    <row r="57" spans="1:17" ht="15.75" customHeight="1" x14ac:dyDescent="0.25">
      <c r="A57" s="8">
        <f t="shared" si="4"/>
        <v>45</v>
      </c>
      <c r="B57" s="12" t="s">
        <v>108</v>
      </c>
      <c r="C57" s="37">
        <v>0</v>
      </c>
      <c r="D57" s="37">
        <v>0</v>
      </c>
      <c r="E57" s="8">
        <f t="shared" si="0"/>
        <v>0</v>
      </c>
      <c r="F57" s="8">
        <f t="shared" si="5"/>
        <v>93</v>
      </c>
      <c r="G57" s="12" t="s">
        <v>109</v>
      </c>
      <c r="H57" s="37">
        <v>0</v>
      </c>
      <c r="I57" s="72">
        <v>210</v>
      </c>
      <c r="J57" s="8">
        <f t="shared" si="1"/>
        <v>210</v>
      </c>
      <c r="K57" s="2"/>
      <c r="L57" s="14"/>
      <c r="M57" s="13"/>
      <c r="N57" s="15"/>
      <c r="O57" s="2"/>
      <c r="P57" s="2"/>
      <c r="Q57" s="2"/>
    </row>
    <row r="58" spans="1:17" ht="15.75" customHeight="1" x14ac:dyDescent="0.25">
      <c r="A58" s="8">
        <f t="shared" si="4"/>
        <v>46</v>
      </c>
      <c r="B58" s="12" t="s">
        <v>110</v>
      </c>
      <c r="C58" s="37">
        <v>0</v>
      </c>
      <c r="D58" s="37">
        <v>0</v>
      </c>
      <c r="E58" s="8">
        <f t="shared" si="0"/>
        <v>0</v>
      </c>
      <c r="F58" s="8">
        <f t="shared" si="5"/>
        <v>94</v>
      </c>
      <c r="G58" s="12" t="s">
        <v>111</v>
      </c>
      <c r="H58" s="37">
        <v>0</v>
      </c>
      <c r="I58" s="72">
        <v>210</v>
      </c>
      <c r="J58" s="8">
        <f t="shared" si="1"/>
        <v>210</v>
      </c>
      <c r="K58" s="2"/>
      <c r="L58" s="16"/>
      <c r="M58" s="13"/>
      <c r="N58" s="15"/>
      <c r="O58" s="2"/>
      <c r="P58" s="2"/>
      <c r="Q58" s="2"/>
    </row>
    <row r="59" spans="1:17" ht="15.75" customHeight="1" x14ac:dyDescent="0.25">
      <c r="A59" s="17">
        <f t="shared" si="4"/>
        <v>47</v>
      </c>
      <c r="B59" s="18" t="s">
        <v>112</v>
      </c>
      <c r="C59" s="37">
        <v>0</v>
      </c>
      <c r="D59" s="37">
        <v>0</v>
      </c>
      <c r="E59" s="17">
        <f t="shared" si="0"/>
        <v>0</v>
      </c>
      <c r="F59" s="17">
        <f t="shared" si="5"/>
        <v>95</v>
      </c>
      <c r="G59" s="18" t="s">
        <v>113</v>
      </c>
      <c r="H59" s="37">
        <v>0</v>
      </c>
      <c r="I59" s="72">
        <v>210</v>
      </c>
      <c r="J59" s="17">
        <f t="shared" si="1"/>
        <v>210</v>
      </c>
      <c r="K59" s="2"/>
      <c r="L59" s="16"/>
      <c r="M59" s="19"/>
      <c r="N59" s="15"/>
      <c r="O59" s="2"/>
      <c r="P59" s="2"/>
      <c r="Q59" s="2"/>
    </row>
    <row r="60" spans="1:17" ht="15.75" customHeight="1" x14ac:dyDescent="0.25">
      <c r="A60" s="17">
        <f t="shared" si="4"/>
        <v>48</v>
      </c>
      <c r="B60" s="18" t="s">
        <v>114</v>
      </c>
      <c r="C60" s="37">
        <v>0</v>
      </c>
      <c r="D60" s="37">
        <v>0</v>
      </c>
      <c r="E60" s="17">
        <f t="shared" si="0"/>
        <v>0</v>
      </c>
      <c r="F60" s="17">
        <f t="shared" si="5"/>
        <v>96</v>
      </c>
      <c r="G60" s="18" t="s">
        <v>115</v>
      </c>
      <c r="H60" s="37">
        <v>0</v>
      </c>
      <c r="I60" s="72">
        <v>210</v>
      </c>
      <c r="J60" s="17">
        <f t="shared" si="1"/>
        <v>210</v>
      </c>
      <c r="K60" s="2"/>
      <c r="L60" s="16"/>
      <c r="M60" s="19"/>
      <c r="N60" s="2"/>
      <c r="O60" s="2"/>
      <c r="P60" s="2"/>
      <c r="Q60" s="2"/>
    </row>
    <row r="61" spans="1:17" ht="19.5" customHeight="1" x14ac:dyDescent="0.3">
      <c r="A61" s="121" t="s">
        <v>116</v>
      </c>
      <c r="B61" s="122"/>
      <c r="C61" s="122"/>
      <c r="D61" s="123"/>
      <c r="E61" s="124" t="s">
        <v>117</v>
      </c>
      <c r="F61" s="125"/>
      <c r="G61" s="125"/>
      <c r="H61" s="125"/>
      <c r="I61" s="125"/>
      <c r="J61" s="126"/>
      <c r="K61" s="2"/>
      <c r="L61" s="14"/>
      <c r="M61" s="2"/>
      <c r="N61" s="2"/>
      <c r="O61" s="42"/>
      <c r="P61" s="2"/>
      <c r="Q61" s="2"/>
    </row>
    <row r="62" spans="1:17" ht="89.25" customHeight="1" x14ac:dyDescent="0.25">
      <c r="A62" s="163" t="s">
        <v>276</v>
      </c>
      <c r="B62" s="164"/>
      <c r="C62" s="164"/>
      <c r="D62" s="164"/>
      <c r="E62" s="164"/>
      <c r="F62" s="164"/>
      <c r="G62" s="165"/>
      <c r="H62" s="20" t="s">
        <v>118</v>
      </c>
      <c r="I62" s="20" t="s">
        <v>119</v>
      </c>
      <c r="J62" s="20" t="s">
        <v>120</v>
      </c>
      <c r="K62" s="2"/>
      <c r="L62" s="16"/>
      <c r="M62" s="7"/>
      <c r="N62" s="7"/>
      <c r="O62" s="7"/>
      <c r="P62" s="7"/>
      <c r="Q62" s="7"/>
    </row>
    <row r="63" spans="1:17" ht="33.75" customHeight="1" x14ac:dyDescent="0.25">
      <c r="A63" s="148" t="s">
        <v>300</v>
      </c>
      <c r="B63" s="149"/>
      <c r="C63" s="149"/>
      <c r="D63" s="149"/>
      <c r="E63" s="136" t="s">
        <v>293</v>
      </c>
      <c r="F63" s="137"/>
      <c r="G63" s="138"/>
      <c r="H63" s="21">
        <v>0</v>
      </c>
      <c r="I63" s="21">
        <v>4.8739999999999997</v>
      </c>
      <c r="J63" s="21">
        <f>H63+I63</f>
        <v>4.8739999999999997</v>
      </c>
      <c r="K63" s="2"/>
      <c r="L63" s="22">
        <f>680.833+75.166</f>
        <v>755.99900000000002</v>
      </c>
      <c r="M63" s="32">
        <f>L63/1000</f>
        <v>0.75599899999999998</v>
      </c>
      <c r="N63" s="4"/>
      <c r="O63" s="7"/>
      <c r="P63" s="7"/>
      <c r="Q63" s="7"/>
    </row>
    <row r="64" spans="1:17" ht="57" customHeight="1" x14ac:dyDescent="0.25">
      <c r="A64" s="150"/>
      <c r="B64" s="151"/>
      <c r="C64" s="151"/>
      <c r="D64" s="151"/>
      <c r="E64" s="139" t="s">
        <v>294</v>
      </c>
      <c r="F64" s="140"/>
      <c r="G64" s="141"/>
      <c r="H64" s="36">
        <v>0</v>
      </c>
      <c r="I64" s="36">
        <f>L82</f>
        <v>0.75599899999999998</v>
      </c>
      <c r="J64" s="36">
        <f>H64+I64</f>
        <v>0.75599899999999998</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7.5" customHeight="1" x14ac:dyDescent="0.25">
      <c r="A66" s="142" t="s">
        <v>295</v>
      </c>
      <c r="B66" s="143"/>
      <c r="C66" s="143"/>
      <c r="D66" s="143"/>
      <c r="E66" s="143"/>
      <c r="F66" s="143"/>
      <c r="G66" s="143"/>
      <c r="H66" s="143"/>
      <c r="I66" s="143"/>
      <c r="J66" s="144"/>
      <c r="K66" s="2" t="s">
        <v>124</v>
      </c>
      <c r="L66" s="24"/>
      <c r="M66" s="27">
        <v>9.5000000000000001E-2</v>
      </c>
      <c r="N66" s="28">
        <v>0.57599999999999996</v>
      </c>
      <c r="O66" s="29">
        <f>M66+N66</f>
        <v>0.67099999999999993</v>
      </c>
      <c r="P66" s="29">
        <f>O66/J63*100</f>
        <v>13.766926549035698</v>
      </c>
      <c r="Q66" s="7"/>
    </row>
    <row r="67" spans="1:17" ht="25.5" customHeight="1" x14ac:dyDescent="0.25">
      <c r="A67" s="30"/>
      <c r="B67" s="31"/>
      <c r="C67" s="31"/>
      <c r="D67" s="31"/>
      <c r="E67" s="31"/>
      <c r="F67" s="31"/>
      <c r="G67" s="31"/>
      <c r="H67" s="145" t="s">
        <v>125</v>
      </c>
      <c r="I67" s="146"/>
      <c r="J67" s="147"/>
      <c r="K67" s="2"/>
      <c r="L67" s="4"/>
      <c r="M67" s="29">
        <f>H63+H64-M66-0.018</f>
        <v>-0.113</v>
      </c>
      <c r="N67" s="29">
        <f>I63+I64-N66-0.018</f>
        <v>5.0359990000000003</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-4.7083333333333335E-3</v>
      </c>
      <c r="N69" s="32">
        <f>(N67+N68)/24</f>
        <v>0.20983329166666667</v>
      </c>
      <c r="O69" s="23"/>
      <c r="P69" s="32">
        <f>M69+N69</f>
        <v>0.20512495833333333</v>
      </c>
      <c r="Q69" s="7"/>
    </row>
    <row r="70" spans="1:17" ht="15.75" customHeight="1" x14ac:dyDescent="0.25">
      <c r="A70" s="2"/>
      <c r="B70" s="2"/>
      <c r="C70" s="2"/>
      <c r="D70" s="2"/>
      <c r="E70" s="2"/>
      <c r="F70" s="2"/>
      <c r="G70" s="2"/>
      <c r="H70" s="2"/>
      <c r="I70" s="2"/>
      <c r="J70" s="2"/>
      <c r="K70" s="2"/>
      <c r="L70" s="7"/>
      <c r="M70" s="29">
        <f>M69*1000</f>
        <v>-4.708333333333333</v>
      </c>
      <c r="N70" s="29">
        <f>N69*1000</f>
        <v>209.83329166666667</v>
      </c>
      <c r="O70" s="23"/>
      <c r="P70" s="29">
        <f>M70+N70</f>
        <v>205.12495833333332</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99"/>
      <c r="F72" s="2"/>
      <c r="G72" s="2"/>
      <c r="H72" s="2"/>
      <c r="I72" s="2"/>
      <c r="J72" s="99"/>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0.84370000000000001</v>
      </c>
      <c r="M81" s="32">
        <f>K81+L81</f>
        <v>0.84370000000000001</v>
      </c>
      <c r="N81" s="32">
        <f>M81-M63</f>
        <v>8.7701000000000029E-2</v>
      </c>
      <c r="O81" s="2"/>
      <c r="P81" s="2"/>
      <c r="Q81" s="2"/>
    </row>
    <row r="82" spans="1:17" ht="15.75" customHeight="1" x14ac:dyDescent="0.25">
      <c r="A82" s="2"/>
      <c r="B82" s="2"/>
      <c r="C82" s="2"/>
      <c r="D82" s="2"/>
      <c r="E82" s="2"/>
      <c r="F82" s="2"/>
      <c r="G82" s="2"/>
      <c r="H82" s="2"/>
      <c r="I82" s="2"/>
      <c r="J82" s="2"/>
      <c r="K82" s="35">
        <v>0</v>
      </c>
      <c r="L82" s="35">
        <f>L81-N81</f>
        <v>0.75599899999999998</v>
      </c>
      <c r="M82" s="32">
        <f>K82+L82</f>
        <v>0.75599899999999998</v>
      </c>
      <c r="N82" s="32">
        <f>N81/2</f>
        <v>4.3850500000000014E-2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8" workbookViewId="0">
      <selection activeCell="L11" sqref="L11:N38"/>
    </sheetView>
  </sheetViews>
  <sheetFormatPr defaultColWidth="14.42578125" defaultRowHeight="15" x14ac:dyDescent="0.25"/>
  <cols>
    <col min="1" max="1" width="10.5703125" style="51" customWidth="1"/>
    <col min="2" max="2" width="18.5703125" style="51" customWidth="1"/>
    <col min="3" max="4" width="12.7109375" style="51" customWidth="1"/>
    <col min="5" max="5" width="14.7109375" style="51" customWidth="1"/>
    <col min="6" max="6" width="12.42578125" style="51" customWidth="1"/>
    <col min="7" max="7" width="15.140625" style="51" customWidth="1"/>
    <col min="8" max="9" width="12.7109375" style="51" customWidth="1"/>
    <col min="10" max="10" width="15" style="51" customWidth="1"/>
    <col min="11" max="11" width="9.140625" style="51" customWidth="1"/>
    <col min="12" max="12" width="13" style="51" customWidth="1"/>
    <col min="13" max="13" width="12.7109375" style="51" customWidth="1"/>
    <col min="14" max="14" width="14.28515625" style="51" customWidth="1"/>
    <col min="15" max="15" width="7.85546875" style="51" customWidth="1"/>
    <col min="16" max="17" width="9.140625" style="51" customWidth="1"/>
    <col min="18" max="16384" width="14.42578125" style="51"/>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150</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178</v>
      </c>
      <c r="D8" s="103"/>
      <c r="E8" s="103"/>
      <c r="F8" s="103"/>
      <c r="G8" s="103"/>
      <c r="H8" s="103"/>
      <c r="I8" s="103"/>
      <c r="J8" s="104"/>
      <c r="K8" s="2"/>
      <c r="L8" s="2"/>
      <c r="M8" s="2"/>
      <c r="N8" s="2"/>
      <c r="O8" s="2"/>
      <c r="P8" s="2"/>
      <c r="Q8" s="2"/>
    </row>
    <row r="9" spans="1:17" x14ac:dyDescent="0.25">
      <c r="A9" s="114" t="s">
        <v>13</v>
      </c>
      <c r="B9" s="104"/>
      <c r="C9" s="115" t="s">
        <v>179</v>
      </c>
      <c r="D9" s="116"/>
      <c r="E9" s="116"/>
      <c r="F9" s="116"/>
      <c r="G9" s="116"/>
      <c r="H9" s="116"/>
      <c r="I9" s="116"/>
      <c r="J9" s="117"/>
      <c r="K9" s="6"/>
      <c r="L9" s="6"/>
      <c r="M9" s="6"/>
      <c r="N9" s="6"/>
      <c r="O9" s="6"/>
      <c r="P9" s="6"/>
      <c r="Q9" s="6"/>
    </row>
    <row r="10" spans="1:17" x14ac:dyDescent="0.25">
      <c r="A10" s="111" t="s">
        <v>14</v>
      </c>
      <c r="B10" s="104"/>
      <c r="C10" s="115" t="s">
        <v>162</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209</v>
      </c>
      <c r="E13" s="11">
        <f t="shared" ref="E13:E60" si="0">SUM(C13,D13)</f>
        <v>209</v>
      </c>
      <c r="F13" s="8">
        <v>49</v>
      </c>
      <c r="G13" s="12" t="s">
        <v>21</v>
      </c>
      <c r="H13" s="37">
        <v>0</v>
      </c>
      <c r="I13" s="10">
        <v>209</v>
      </c>
      <c r="J13" s="8">
        <f t="shared" ref="J13:J60" si="1">SUM(H13,I13)</f>
        <v>209</v>
      </c>
      <c r="K13" s="2"/>
      <c r="L13" s="2"/>
      <c r="M13" s="7"/>
      <c r="N13" s="7"/>
      <c r="O13" s="2"/>
      <c r="P13" s="2"/>
      <c r="Q13" s="2"/>
    </row>
    <row r="14" spans="1:17" x14ac:dyDescent="0.25">
      <c r="A14" s="8">
        <f t="shared" ref="A14:A36" si="2">A13+1</f>
        <v>2</v>
      </c>
      <c r="B14" s="9" t="s">
        <v>22</v>
      </c>
      <c r="C14" s="37">
        <v>0</v>
      </c>
      <c r="D14" s="10">
        <v>209</v>
      </c>
      <c r="E14" s="11">
        <f t="shared" si="0"/>
        <v>209</v>
      </c>
      <c r="F14" s="8">
        <f t="shared" ref="F14:F36" si="3">F13+1</f>
        <v>50</v>
      </c>
      <c r="G14" s="12" t="s">
        <v>23</v>
      </c>
      <c r="H14" s="37">
        <v>0</v>
      </c>
      <c r="I14" s="10">
        <v>209</v>
      </c>
      <c r="J14" s="8">
        <f t="shared" si="1"/>
        <v>209</v>
      </c>
      <c r="K14" s="2"/>
      <c r="L14" s="2" t="s">
        <v>20</v>
      </c>
      <c r="M14" s="7">
        <f>AVERAGE(C13:C16)</f>
        <v>0</v>
      </c>
      <c r="N14" s="7">
        <f>AVERAGE(D13:D16)</f>
        <v>209</v>
      </c>
      <c r="O14" s="2"/>
      <c r="P14" s="2"/>
      <c r="Q14" s="2"/>
    </row>
    <row r="15" spans="1:17" x14ac:dyDescent="0.25">
      <c r="A15" s="8">
        <f t="shared" si="2"/>
        <v>3</v>
      </c>
      <c r="B15" s="9" t="s">
        <v>24</v>
      </c>
      <c r="C15" s="37">
        <v>0</v>
      </c>
      <c r="D15" s="10">
        <v>209</v>
      </c>
      <c r="E15" s="11">
        <f t="shared" si="0"/>
        <v>209</v>
      </c>
      <c r="F15" s="8">
        <f t="shared" si="3"/>
        <v>51</v>
      </c>
      <c r="G15" s="12" t="s">
        <v>25</v>
      </c>
      <c r="H15" s="37">
        <v>0</v>
      </c>
      <c r="I15" s="10">
        <v>209</v>
      </c>
      <c r="J15" s="8">
        <f t="shared" si="1"/>
        <v>209</v>
      </c>
      <c r="K15" s="2"/>
      <c r="L15" s="2" t="s">
        <v>28</v>
      </c>
      <c r="M15" s="7">
        <f>AVERAGE(C17:C20)</f>
        <v>0</v>
      </c>
      <c r="N15" s="7">
        <f>AVERAGE(D17:D20)</f>
        <v>209</v>
      </c>
      <c r="O15" s="2"/>
      <c r="P15" s="2"/>
      <c r="Q15" s="2"/>
    </row>
    <row r="16" spans="1:17" x14ac:dyDescent="0.25">
      <c r="A16" s="8">
        <f t="shared" si="2"/>
        <v>4</v>
      </c>
      <c r="B16" s="9" t="s">
        <v>26</v>
      </c>
      <c r="C16" s="37">
        <v>0</v>
      </c>
      <c r="D16" s="10">
        <v>209</v>
      </c>
      <c r="E16" s="11">
        <f t="shared" si="0"/>
        <v>209</v>
      </c>
      <c r="F16" s="8">
        <f t="shared" si="3"/>
        <v>52</v>
      </c>
      <c r="G16" s="12" t="s">
        <v>27</v>
      </c>
      <c r="H16" s="37">
        <v>0</v>
      </c>
      <c r="I16" s="10">
        <v>209</v>
      </c>
      <c r="J16" s="8">
        <f t="shared" si="1"/>
        <v>209</v>
      </c>
      <c r="K16" s="2"/>
      <c r="L16" s="2" t="s">
        <v>36</v>
      </c>
      <c r="M16" s="7">
        <f>AVERAGE(C21:C24)</f>
        <v>0</v>
      </c>
      <c r="N16" s="7">
        <f>AVERAGE(D21:D24)</f>
        <v>209</v>
      </c>
      <c r="O16" s="2"/>
      <c r="P16" s="2"/>
      <c r="Q16" s="2"/>
    </row>
    <row r="17" spans="1:17" x14ac:dyDescent="0.25">
      <c r="A17" s="8">
        <f t="shared" si="2"/>
        <v>5</v>
      </c>
      <c r="B17" s="9" t="s">
        <v>28</v>
      </c>
      <c r="C17" s="37">
        <v>0</v>
      </c>
      <c r="D17" s="10">
        <v>209</v>
      </c>
      <c r="E17" s="11">
        <f t="shared" si="0"/>
        <v>209</v>
      </c>
      <c r="F17" s="8">
        <f t="shared" si="3"/>
        <v>53</v>
      </c>
      <c r="G17" s="12" t="s">
        <v>29</v>
      </c>
      <c r="H17" s="37">
        <v>0</v>
      </c>
      <c r="I17" s="10">
        <v>209</v>
      </c>
      <c r="J17" s="8">
        <f t="shared" si="1"/>
        <v>209</v>
      </c>
      <c r="K17" s="2"/>
      <c r="L17" s="2" t="s">
        <v>44</v>
      </c>
      <c r="M17" s="7">
        <f>AVERAGE(C25:C28)</f>
        <v>0</v>
      </c>
      <c r="N17" s="7">
        <f>AVERAGE(D25:D28)</f>
        <v>209</v>
      </c>
      <c r="O17" s="2"/>
      <c r="P17" s="2"/>
      <c r="Q17" s="2"/>
    </row>
    <row r="18" spans="1:17" x14ac:dyDescent="0.25">
      <c r="A18" s="8">
        <f t="shared" si="2"/>
        <v>6</v>
      </c>
      <c r="B18" s="9" t="s">
        <v>30</v>
      </c>
      <c r="C18" s="37">
        <v>0</v>
      </c>
      <c r="D18" s="10">
        <v>209</v>
      </c>
      <c r="E18" s="11">
        <f t="shared" si="0"/>
        <v>209</v>
      </c>
      <c r="F18" s="8">
        <f t="shared" si="3"/>
        <v>54</v>
      </c>
      <c r="G18" s="12" t="s">
        <v>31</v>
      </c>
      <c r="H18" s="37">
        <v>0</v>
      </c>
      <c r="I18" s="10">
        <v>209</v>
      </c>
      <c r="J18" s="8">
        <f t="shared" si="1"/>
        <v>209</v>
      </c>
      <c r="K18" s="2"/>
      <c r="L18" s="2" t="s">
        <v>52</v>
      </c>
      <c r="M18" s="7">
        <f>AVERAGE(C29:C32)</f>
        <v>0</v>
      </c>
      <c r="N18" s="7">
        <f>AVERAGE(D29:D32)</f>
        <v>209</v>
      </c>
      <c r="O18" s="2"/>
      <c r="P18" s="2"/>
      <c r="Q18" s="2"/>
    </row>
    <row r="19" spans="1:17" x14ac:dyDescent="0.25">
      <c r="A19" s="8">
        <f t="shared" si="2"/>
        <v>7</v>
      </c>
      <c r="B19" s="9" t="s">
        <v>32</v>
      </c>
      <c r="C19" s="37">
        <v>0</v>
      </c>
      <c r="D19" s="10">
        <v>209</v>
      </c>
      <c r="E19" s="11">
        <f t="shared" si="0"/>
        <v>209</v>
      </c>
      <c r="F19" s="8">
        <f t="shared" si="3"/>
        <v>55</v>
      </c>
      <c r="G19" s="12" t="s">
        <v>33</v>
      </c>
      <c r="H19" s="37">
        <v>0</v>
      </c>
      <c r="I19" s="10">
        <v>209</v>
      </c>
      <c r="J19" s="8">
        <f t="shared" si="1"/>
        <v>209</v>
      </c>
      <c r="K19" s="2"/>
      <c r="L19" s="2" t="s">
        <v>60</v>
      </c>
      <c r="M19" s="7">
        <f>AVERAGE(C33:C36)</f>
        <v>0</v>
      </c>
      <c r="N19" s="7">
        <f>AVERAGE(D33:D36)</f>
        <v>209</v>
      </c>
      <c r="O19" s="2"/>
      <c r="P19" s="2"/>
      <c r="Q19" s="2"/>
    </row>
    <row r="20" spans="1:17" x14ac:dyDescent="0.25">
      <c r="A20" s="8">
        <f t="shared" si="2"/>
        <v>8</v>
      </c>
      <c r="B20" s="9" t="s">
        <v>34</v>
      </c>
      <c r="C20" s="37">
        <v>0</v>
      </c>
      <c r="D20" s="10">
        <v>209</v>
      </c>
      <c r="E20" s="11">
        <f t="shared" si="0"/>
        <v>209</v>
      </c>
      <c r="F20" s="8">
        <f t="shared" si="3"/>
        <v>56</v>
      </c>
      <c r="G20" s="12" t="s">
        <v>35</v>
      </c>
      <c r="H20" s="37">
        <v>0</v>
      </c>
      <c r="I20" s="10">
        <v>209</v>
      </c>
      <c r="J20" s="8">
        <f t="shared" si="1"/>
        <v>209</v>
      </c>
      <c r="K20" s="2"/>
      <c r="L20" s="2" t="s">
        <v>68</v>
      </c>
      <c r="M20" s="7">
        <f>AVERAGE(C37:C40)</f>
        <v>0</v>
      </c>
      <c r="N20" s="7">
        <f>AVERAGE(D37:D40)</f>
        <v>209</v>
      </c>
      <c r="O20" s="2"/>
      <c r="P20" s="2"/>
      <c r="Q20" s="2"/>
    </row>
    <row r="21" spans="1:17" ht="15.75" customHeight="1" x14ac:dyDescent="0.25">
      <c r="A21" s="8">
        <f t="shared" si="2"/>
        <v>9</v>
      </c>
      <c r="B21" s="9" t="s">
        <v>36</v>
      </c>
      <c r="C21" s="37">
        <v>0</v>
      </c>
      <c r="D21" s="10">
        <v>209</v>
      </c>
      <c r="E21" s="11">
        <f t="shared" si="0"/>
        <v>209</v>
      </c>
      <c r="F21" s="8">
        <f t="shared" si="3"/>
        <v>57</v>
      </c>
      <c r="G21" s="12" t="s">
        <v>37</v>
      </c>
      <c r="H21" s="37">
        <v>0</v>
      </c>
      <c r="I21" s="10">
        <v>209</v>
      </c>
      <c r="J21" s="8">
        <f t="shared" si="1"/>
        <v>209</v>
      </c>
      <c r="K21" s="2"/>
      <c r="L21" s="2" t="s">
        <v>76</v>
      </c>
      <c r="M21" s="7">
        <f>AVERAGE(C41:C44)</f>
        <v>0</v>
      </c>
      <c r="N21" s="7">
        <f>AVERAGE(D41:D44)</f>
        <v>209</v>
      </c>
      <c r="O21" s="2"/>
      <c r="P21" s="2"/>
      <c r="Q21" s="2"/>
    </row>
    <row r="22" spans="1:17" ht="15.75" customHeight="1" x14ac:dyDescent="0.25">
      <c r="A22" s="8">
        <f t="shared" si="2"/>
        <v>10</v>
      </c>
      <c r="B22" s="9" t="s">
        <v>38</v>
      </c>
      <c r="C22" s="37">
        <v>0</v>
      </c>
      <c r="D22" s="10">
        <v>209</v>
      </c>
      <c r="E22" s="11">
        <f t="shared" si="0"/>
        <v>209</v>
      </c>
      <c r="F22" s="8">
        <f t="shared" si="3"/>
        <v>58</v>
      </c>
      <c r="G22" s="12" t="s">
        <v>39</v>
      </c>
      <c r="H22" s="37">
        <v>0</v>
      </c>
      <c r="I22" s="10">
        <v>209</v>
      </c>
      <c r="J22" s="8">
        <f t="shared" si="1"/>
        <v>209</v>
      </c>
      <c r="K22" s="2"/>
      <c r="L22" s="2" t="s">
        <v>84</v>
      </c>
      <c r="M22" s="7">
        <f>AVERAGE(C45:C48)</f>
        <v>0</v>
      </c>
      <c r="N22" s="7">
        <f>AVERAGE(D45:D48)</f>
        <v>209</v>
      </c>
      <c r="O22" s="2"/>
      <c r="P22" s="2"/>
      <c r="Q22" s="2"/>
    </row>
    <row r="23" spans="1:17" ht="15.75" customHeight="1" x14ac:dyDescent="0.25">
      <c r="A23" s="8">
        <f t="shared" si="2"/>
        <v>11</v>
      </c>
      <c r="B23" s="9" t="s">
        <v>40</v>
      </c>
      <c r="C23" s="37">
        <v>0</v>
      </c>
      <c r="D23" s="10">
        <v>209</v>
      </c>
      <c r="E23" s="11">
        <f t="shared" si="0"/>
        <v>209</v>
      </c>
      <c r="F23" s="8">
        <f t="shared" si="3"/>
        <v>59</v>
      </c>
      <c r="G23" s="12" t="s">
        <v>41</v>
      </c>
      <c r="H23" s="37">
        <v>0</v>
      </c>
      <c r="I23" s="10">
        <v>209</v>
      </c>
      <c r="J23" s="8">
        <f t="shared" si="1"/>
        <v>209</v>
      </c>
      <c r="K23" s="2"/>
      <c r="L23" s="2" t="s">
        <v>92</v>
      </c>
      <c r="M23" s="7">
        <f>AVERAGE(C49:C52)</f>
        <v>0</v>
      </c>
      <c r="N23" s="7">
        <f>AVERAGE(D49:D52)</f>
        <v>209</v>
      </c>
      <c r="O23" s="2"/>
      <c r="P23" s="2"/>
      <c r="Q23" s="2"/>
    </row>
    <row r="24" spans="1:17" ht="15.75" customHeight="1" x14ac:dyDescent="0.25">
      <c r="A24" s="8">
        <f t="shared" si="2"/>
        <v>12</v>
      </c>
      <c r="B24" s="9" t="s">
        <v>42</v>
      </c>
      <c r="C24" s="37">
        <v>0</v>
      </c>
      <c r="D24" s="10">
        <v>209</v>
      </c>
      <c r="E24" s="11">
        <f t="shared" si="0"/>
        <v>209</v>
      </c>
      <c r="F24" s="8">
        <f t="shared" si="3"/>
        <v>60</v>
      </c>
      <c r="G24" s="12" t="s">
        <v>43</v>
      </c>
      <c r="H24" s="37">
        <v>0</v>
      </c>
      <c r="I24" s="10">
        <v>209</v>
      </c>
      <c r="J24" s="8">
        <f t="shared" si="1"/>
        <v>209</v>
      </c>
      <c r="K24" s="2"/>
      <c r="L24" s="13" t="s">
        <v>100</v>
      </c>
      <c r="M24" s="7">
        <f>AVERAGE(C53:C56)</f>
        <v>0</v>
      </c>
      <c r="N24" s="7">
        <f>AVERAGE(D53:D56)</f>
        <v>209</v>
      </c>
      <c r="O24" s="2"/>
      <c r="P24" s="2"/>
      <c r="Q24" s="2"/>
    </row>
    <row r="25" spans="1:17" ht="15.75" customHeight="1" x14ac:dyDescent="0.25">
      <c r="A25" s="8">
        <f t="shared" si="2"/>
        <v>13</v>
      </c>
      <c r="B25" s="9" t="s">
        <v>44</v>
      </c>
      <c r="C25" s="37">
        <v>0</v>
      </c>
      <c r="D25" s="10">
        <v>209</v>
      </c>
      <c r="E25" s="11">
        <f t="shared" si="0"/>
        <v>209</v>
      </c>
      <c r="F25" s="8">
        <f t="shared" si="3"/>
        <v>61</v>
      </c>
      <c r="G25" s="12" t="s">
        <v>45</v>
      </c>
      <c r="H25" s="37">
        <v>0</v>
      </c>
      <c r="I25" s="10">
        <v>209</v>
      </c>
      <c r="J25" s="8">
        <f t="shared" si="1"/>
        <v>209</v>
      </c>
      <c r="K25" s="2"/>
      <c r="L25" s="16" t="s">
        <v>108</v>
      </c>
      <c r="M25" s="7">
        <f>AVERAGE(C57:C60)</f>
        <v>0</v>
      </c>
      <c r="N25" s="7">
        <f>AVERAGE(D57:D60)</f>
        <v>209</v>
      </c>
      <c r="O25" s="2"/>
      <c r="P25" s="2"/>
      <c r="Q25" s="2"/>
    </row>
    <row r="26" spans="1:17" ht="15.75" customHeight="1" x14ac:dyDescent="0.25">
      <c r="A26" s="8">
        <f t="shared" si="2"/>
        <v>14</v>
      </c>
      <c r="B26" s="9" t="s">
        <v>46</v>
      </c>
      <c r="C26" s="37">
        <v>0</v>
      </c>
      <c r="D26" s="10">
        <v>209</v>
      </c>
      <c r="E26" s="11">
        <f t="shared" si="0"/>
        <v>209</v>
      </c>
      <c r="F26" s="8">
        <f t="shared" si="3"/>
        <v>62</v>
      </c>
      <c r="G26" s="12" t="s">
        <v>47</v>
      </c>
      <c r="H26" s="37">
        <v>0</v>
      </c>
      <c r="I26" s="10">
        <v>209</v>
      </c>
      <c r="J26" s="8">
        <f t="shared" si="1"/>
        <v>209</v>
      </c>
      <c r="K26" s="2"/>
      <c r="L26" s="16" t="s">
        <v>21</v>
      </c>
      <c r="M26" s="7">
        <f>AVERAGE(H13:H16)</f>
        <v>0</v>
      </c>
      <c r="N26" s="7">
        <f>AVERAGE(I13:I16)</f>
        <v>209</v>
      </c>
      <c r="O26" s="2"/>
      <c r="P26" s="2"/>
      <c r="Q26" s="2"/>
    </row>
    <row r="27" spans="1:17" ht="15.75" customHeight="1" x14ac:dyDescent="0.25">
      <c r="A27" s="8">
        <f t="shared" si="2"/>
        <v>15</v>
      </c>
      <c r="B27" s="9" t="s">
        <v>48</v>
      </c>
      <c r="C27" s="37">
        <v>0</v>
      </c>
      <c r="D27" s="10">
        <v>209</v>
      </c>
      <c r="E27" s="11">
        <f t="shared" si="0"/>
        <v>209</v>
      </c>
      <c r="F27" s="8">
        <f t="shared" si="3"/>
        <v>63</v>
      </c>
      <c r="G27" s="12" t="s">
        <v>49</v>
      </c>
      <c r="H27" s="37">
        <v>0</v>
      </c>
      <c r="I27" s="10">
        <v>209</v>
      </c>
      <c r="J27" s="8">
        <f t="shared" si="1"/>
        <v>209</v>
      </c>
      <c r="K27" s="2"/>
      <c r="L27" s="24" t="s">
        <v>29</v>
      </c>
      <c r="M27" s="7">
        <f>AVERAGE(H17:H20)</f>
        <v>0</v>
      </c>
      <c r="N27" s="7">
        <f>AVERAGE(I17:I20)</f>
        <v>209</v>
      </c>
      <c r="O27" s="2"/>
      <c r="P27" s="2"/>
      <c r="Q27" s="2"/>
    </row>
    <row r="28" spans="1:17" ht="15.75" customHeight="1" x14ac:dyDescent="0.25">
      <c r="A28" s="8">
        <f t="shared" si="2"/>
        <v>16</v>
      </c>
      <c r="B28" s="9" t="s">
        <v>50</v>
      </c>
      <c r="C28" s="37">
        <v>0</v>
      </c>
      <c r="D28" s="10">
        <v>209</v>
      </c>
      <c r="E28" s="11">
        <f t="shared" si="0"/>
        <v>209</v>
      </c>
      <c r="F28" s="8">
        <f t="shared" si="3"/>
        <v>64</v>
      </c>
      <c r="G28" s="12" t="s">
        <v>51</v>
      </c>
      <c r="H28" s="37">
        <v>0</v>
      </c>
      <c r="I28" s="10">
        <v>209</v>
      </c>
      <c r="J28" s="8">
        <f t="shared" si="1"/>
        <v>209</v>
      </c>
      <c r="K28" s="2"/>
      <c r="L28" s="2" t="s">
        <v>37</v>
      </c>
      <c r="M28" s="7">
        <f>AVERAGE(H21:H24)</f>
        <v>0</v>
      </c>
      <c r="N28" s="7">
        <f>AVERAGE(I21:I24)</f>
        <v>209</v>
      </c>
      <c r="O28" s="2"/>
      <c r="P28" s="2"/>
      <c r="Q28" s="2"/>
    </row>
    <row r="29" spans="1:17" ht="15.75" customHeight="1" x14ac:dyDescent="0.25">
      <c r="A29" s="8">
        <f t="shared" si="2"/>
        <v>17</v>
      </c>
      <c r="B29" s="9" t="s">
        <v>52</v>
      </c>
      <c r="C29" s="37">
        <v>0</v>
      </c>
      <c r="D29" s="10">
        <v>209</v>
      </c>
      <c r="E29" s="11">
        <f t="shared" si="0"/>
        <v>209</v>
      </c>
      <c r="F29" s="8">
        <f t="shared" si="3"/>
        <v>65</v>
      </c>
      <c r="G29" s="12" t="s">
        <v>53</v>
      </c>
      <c r="H29" s="37">
        <v>0</v>
      </c>
      <c r="I29" s="10">
        <v>209</v>
      </c>
      <c r="J29" s="8">
        <f t="shared" si="1"/>
        <v>209</v>
      </c>
      <c r="K29" s="2"/>
      <c r="L29" s="2" t="s">
        <v>45</v>
      </c>
      <c r="M29" s="7">
        <f>AVERAGE(H25:H28)</f>
        <v>0</v>
      </c>
      <c r="N29" s="7">
        <f>AVERAGE(I25:I28)</f>
        <v>209</v>
      </c>
      <c r="O29" s="2"/>
      <c r="P29" s="2"/>
      <c r="Q29" s="2"/>
    </row>
    <row r="30" spans="1:17" ht="15.75" customHeight="1" x14ac:dyDescent="0.25">
      <c r="A30" s="8">
        <f t="shared" si="2"/>
        <v>18</v>
      </c>
      <c r="B30" s="9" t="s">
        <v>54</v>
      </c>
      <c r="C30" s="37">
        <v>0</v>
      </c>
      <c r="D30" s="10">
        <v>209</v>
      </c>
      <c r="E30" s="11">
        <f t="shared" si="0"/>
        <v>209</v>
      </c>
      <c r="F30" s="8">
        <f t="shared" si="3"/>
        <v>66</v>
      </c>
      <c r="G30" s="12" t="s">
        <v>55</v>
      </c>
      <c r="H30" s="37">
        <v>0</v>
      </c>
      <c r="I30" s="10">
        <v>209</v>
      </c>
      <c r="J30" s="8">
        <f t="shared" si="1"/>
        <v>209</v>
      </c>
      <c r="K30" s="2"/>
      <c r="L30" s="2" t="s">
        <v>53</v>
      </c>
      <c r="M30" s="7">
        <f>AVERAGE(H29:H32)</f>
        <v>0</v>
      </c>
      <c r="N30" s="7">
        <f>AVERAGE(I29:I32)</f>
        <v>209</v>
      </c>
      <c r="O30" s="2"/>
      <c r="P30" s="2"/>
      <c r="Q30" s="2"/>
    </row>
    <row r="31" spans="1:17" ht="15.75" customHeight="1" x14ac:dyDescent="0.25">
      <c r="A31" s="8">
        <f t="shared" si="2"/>
        <v>19</v>
      </c>
      <c r="B31" s="9" t="s">
        <v>56</v>
      </c>
      <c r="C31" s="37">
        <v>0</v>
      </c>
      <c r="D31" s="10">
        <v>209</v>
      </c>
      <c r="E31" s="11">
        <f t="shared" si="0"/>
        <v>209</v>
      </c>
      <c r="F31" s="8">
        <f t="shared" si="3"/>
        <v>67</v>
      </c>
      <c r="G31" s="12" t="s">
        <v>57</v>
      </c>
      <c r="H31" s="37">
        <v>0</v>
      </c>
      <c r="I31" s="10">
        <v>209</v>
      </c>
      <c r="J31" s="8">
        <f t="shared" si="1"/>
        <v>209</v>
      </c>
      <c r="K31" s="2"/>
      <c r="L31" s="2" t="s">
        <v>61</v>
      </c>
      <c r="M31" s="7">
        <f>AVERAGE(H33:H36)</f>
        <v>0</v>
      </c>
      <c r="N31" s="7">
        <f>AVERAGE(I33:I36)</f>
        <v>209</v>
      </c>
      <c r="O31" s="2"/>
      <c r="P31" s="2"/>
      <c r="Q31" s="2"/>
    </row>
    <row r="32" spans="1:17" ht="15.75" customHeight="1" x14ac:dyDescent="0.25">
      <c r="A32" s="8">
        <f t="shared" si="2"/>
        <v>20</v>
      </c>
      <c r="B32" s="9" t="s">
        <v>58</v>
      </c>
      <c r="C32" s="37">
        <v>0</v>
      </c>
      <c r="D32" s="10">
        <v>209</v>
      </c>
      <c r="E32" s="11">
        <f t="shared" si="0"/>
        <v>209</v>
      </c>
      <c r="F32" s="8">
        <f t="shared" si="3"/>
        <v>68</v>
      </c>
      <c r="G32" s="12" t="s">
        <v>59</v>
      </c>
      <c r="H32" s="37">
        <v>0</v>
      </c>
      <c r="I32" s="10">
        <v>209</v>
      </c>
      <c r="J32" s="8">
        <f t="shared" si="1"/>
        <v>209</v>
      </c>
      <c r="K32" s="2"/>
      <c r="L32" s="2" t="s">
        <v>69</v>
      </c>
      <c r="M32" s="7">
        <f>AVERAGE(H37:H40)</f>
        <v>0</v>
      </c>
      <c r="N32" s="7">
        <f>AVERAGE(I37:I40)</f>
        <v>209</v>
      </c>
      <c r="O32" s="2"/>
      <c r="P32" s="2"/>
      <c r="Q32" s="2"/>
    </row>
    <row r="33" spans="1:17" ht="15.75" customHeight="1" x14ac:dyDescent="0.25">
      <c r="A33" s="8">
        <f t="shared" si="2"/>
        <v>21</v>
      </c>
      <c r="B33" s="9" t="s">
        <v>60</v>
      </c>
      <c r="C33" s="37">
        <v>0</v>
      </c>
      <c r="D33" s="10">
        <v>209</v>
      </c>
      <c r="E33" s="11">
        <f t="shared" si="0"/>
        <v>209</v>
      </c>
      <c r="F33" s="8">
        <f t="shared" si="3"/>
        <v>69</v>
      </c>
      <c r="G33" s="12" t="s">
        <v>61</v>
      </c>
      <c r="H33" s="37">
        <v>0</v>
      </c>
      <c r="I33" s="10">
        <v>209</v>
      </c>
      <c r="J33" s="8">
        <f t="shared" si="1"/>
        <v>209</v>
      </c>
      <c r="K33" s="2"/>
      <c r="L33" s="2" t="s">
        <v>77</v>
      </c>
      <c r="M33" s="7">
        <f>AVERAGE(H41:H44)</f>
        <v>0</v>
      </c>
      <c r="N33" s="7">
        <f>AVERAGE(I41:I44)</f>
        <v>209</v>
      </c>
      <c r="O33" s="2"/>
      <c r="P33" s="2"/>
      <c r="Q33" s="2"/>
    </row>
    <row r="34" spans="1:17" ht="15.75" customHeight="1" x14ac:dyDescent="0.25">
      <c r="A34" s="8">
        <f t="shared" si="2"/>
        <v>22</v>
      </c>
      <c r="B34" s="9" t="s">
        <v>62</v>
      </c>
      <c r="C34" s="37">
        <v>0</v>
      </c>
      <c r="D34" s="10">
        <v>209</v>
      </c>
      <c r="E34" s="11">
        <f t="shared" si="0"/>
        <v>209</v>
      </c>
      <c r="F34" s="8">
        <f t="shared" si="3"/>
        <v>70</v>
      </c>
      <c r="G34" s="12" t="s">
        <v>63</v>
      </c>
      <c r="H34" s="37">
        <v>0</v>
      </c>
      <c r="I34" s="10">
        <v>209</v>
      </c>
      <c r="J34" s="8">
        <f t="shared" si="1"/>
        <v>209</v>
      </c>
      <c r="K34" s="2"/>
      <c r="L34" s="2" t="s">
        <v>85</v>
      </c>
      <c r="M34" s="7">
        <f>AVERAGE(H45:H48)</f>
        <v>0</v>
      </c>
      <c r="N34" s="7">
        <f>AVERAGE(I45:I48)</f>
        <v>209</v>
      </c>
      <c r="O34" s="2"/>
      <c r="P34" s="2"/>
      <c r="Q34" s="2"/>
    </row>
    <row r="35" spans="1:17" ht="15.75" customHeight="1" x14ac:dyDescent="0.25">
      <c r="A35" s="8">
        <f t="shared" si="2"/>
        <v>23</v>
      </c>
      <c r="B35" s="9" t="s">
        <v>64</v>
      </c>
      <c r="C35" s="37">
        <v>0</v>
      </c>
      <c r="D35" s="10">
        <v>209</v>
      </c>
      <c r="E35" s="11">
        <f t="shared" si="0"/>
        <v>209</v>
      </c>
      <c r="F35" s="8">
        <f t="shared" si="3"/>
        <v>71</v>
      </c>
      <c r="G35" s="12" t="s">
        <v>65</v>
      </c>
      <c r="H35" s="37">
        <v>0</v>
      </c>
      <c r="I35" s="10">
        <v>209</v>
      </c>
      <c r="J35" s="8">
        <f t="shared" si="1"/>
        <v>209</v>
      </c>
      <c r="K35" s="2"/>
      <c r="L35" s="2" t="s">
        <v>93</v>
      </c>
      <c r="M35" s="7">
        <f>AVERAGE(H49:H52)</f>
        <v>0</v>
      </c>
      <c r="N35" s="7">
        <f>AVERAGE(I49:I52)</f>
        <v>209</v>
      </c>
      <c r="O35" s="2"/>
      <c r="P35" s="2"/>
      <c r="Q35" s="2"/>
    </row>
    <row r="36" spans="1:17" ht="15.75" customHeight="1" x14ac:dyDescent="0.25">
      <c r="A36" s="8">
        <f t="shared" si="2"/>
        <v>24</v>
      </c>
      <c r="B36" s="9" t="s">
        <v>66</v>
      </c>
      <c r="C36" s="37">
        <v>0</v>
      </c>
      <c r="D36" s="10">
        <v>209</v>
      </c>
      <c r="E36" s="11">
        <f t="shared" si="0"/>
        <v>209</v>
      </c>
      <c r="F36" s="8">
        <f t="shared" si="3"/>
        <v>72</v>
      </c>
      <c r="G36" s="12" t="s">
        <v>67</v>
      </c>
      <c r="H36" s="37">
        <v>0</v>
      </c>
      <c r="I36" s="10">
        <v>209</v>
      </c>
      <c r="J36" s="8">
        <f t="shared" si="1"/>
        <v>209</v>
      </c>
      <c r="K36" s="2"/>
      <c r="L36" s="101" t="s">
        <v>101</v>
      </c>
      <c r="M36" s="7">
        <f>AVERAGE(H53:H56)</f>
        <v>0</v>
      </c>
      <c r="N36" s="7">
        <f>AVERAGE(I53:I56)</f>
        <v>209</v>
      </c>
      <c r="O36" s="2"/>
      <c r="P36" s="2"/>
      <c r="Q36" s="2"/>
    </row>
    <row r="37" spans="1:17" ht="15.75" customHeight="1" x14ac:dyDescent="0.25">
      <c r="A37" s="8">
        <v>25</v>
      </c>
      <c r="B37" s="9" t="s">
        <v>68</v>
      </c>
      <c r="C37" s="37">
        <v>0</v>
      </c>
      <c r="D37" s="10">
        <v>209</v>
      </c>
      <c r="E37" s="11">
        <f t="shared" si="0"/>
        <v>209</v>
      </c>
      <c r="F37" s="8">
        <v>73</v>
      </c>
      <c r="G37" s="12" t="s">
        <v>69</v>
      </c>
      <c r="H37" s="37">
        <v>0</v>
      </c>
      <c r="I37" s="10">
        <v>209</v>
      </c>
      <c r="J37" s="8">
        <f t="shared" si="1"/>
        <v>209</v>
      </c>
      <c r="K37" s="2"/>
      <c r="L37" s="101" t="s">
        <v>109</v>
      </c>
      <c r="M37" s="7">
        <f>AVERAGE(H57:H60)</f>
        <v>0</v>
      </c>
      <c r="N37" s="7">
        <f>AVERAGE(I57:I60)</f>
        <v>209</v>
      </c>
      <c r="O37" s="2"/>
      <c r="P37" s="2"/>
      <c r="Q37" s="2"/>
    </row>
    <row r="38" spans="1:17" ht="15.75" customHeight="1" x14ac:dyDescent="0.25">
      <c r="A38" s="8">
        <f t="shared" ref="A38:A60" si="4">A37+1</f>
        <v>26</v>
      </c>
      <c r="B38" s="9" t="s">
        <v>70</v>
      </c>
      <c r="C38" s="37">
        <v>0</v>
      </c>
      <c r="D38" s="10">
        <v>209</v>
      </c>
      <c r="E38" s="8">
        <f t="shared" si="0"/>
        <v>209</v>
      </c>
      <c r="F38" s="8">
        <f t="shared" ref="F38:F60" si="5">F37+1</f>
        <v>74</v>
      </c>
      <c r="G38" s="12" t="s">
        <v>71</v>
      </c>
      <c r="H38" s="37">
        <v>0</v>
      </c>
      <c r="I38" s="10">
        <v>209</v>
      </c>
      <c r="J38" s="8">
        <f t="shared" si="1"/>
        <v>209</v>
      </c>
      <c r="K38" s="2"/>
      <c r="L38" s="101" t="s">
        <v>302</v>
      </c>
      <c r="M38" s="101">
        <f>AVERAGE(M14:M37)</f>
        <v>0</v>
      </c>
      <c r="N38" s="101">
        <f>AVERAGE(N14:N37)</f>
        <v>209</v>
      </c>
      <c r="O38" s="2"/>
      <c r="P38" s="2"/>
      <c r="Q38" s="2"/>
    </row>
    <row r="39" spans="1:17" ht="15.75" customHeight="1" x14ac:dyDescent="0.25">
      <c r="A39" s="8">
        <f t="shared" si="4"/>
        <v>27</v>
      </c>
      <c r="B39" s="9" t="s">
        <v>72</v>
      </c>
      <c r="C39" s="37">
        <v>0</v>
      </c>
      <c r="D39" s="10">
        <v>209</v>
      </c>
      <c r="E39" s="8">
        <f t="shared" si="0"/>
        <v>209</v>
      </c>
      <c r="F39" s="8">
        <f t="shared" si="5"/>
        <v>75</v>
      </c>
      <c r="G39" s="12" t="s">
        <v>73</v>
      </c>
      <c r="H39" s="37">
        <v>0</v>
      </c>
      <c r="I39" s="10">
        <v>209</v>
      </c>
      <c r="J39" s="8">
        <f t="shared" si="1"/>
        <v>209</v>
      </c>
      <c r="K39" s="2"/>
      <c r="L39" s="2"/>
      <c r="M39" s="2"/>
      <c r="N39" s="2"/>
      <c r="O39" s="2"/>
      <c r="P39" s="2"/>
      <c r="Q39" s="2"/>
    </row>
    <row r="40" spans="1:17" ht="15.75" customHeight="1" x14ac:dyDescent="0.25">
      <c r="A40" s="8">
        <f t="shared" si="4"/>
        <v>28</v>
      </c>
      <c r="B40" s="9" t="s">
        <v>74</v>
      </c>
      <c r="C40" s="37">
        <v>0</v>
      </c>
      <c r="D40" s="10">
        <v>209</v>
      </c>
      <c r="E40" s="8">
        <f t="shared" si="0"/>
        <v>209</v>
      </c>
      <c r="F40" s="8">
        <f t="shared" si="5"/>
        <v>76</v>
      </c>
      <c r="G40" s="12" t="s">
        <v>75</v>
      </c>
      <c r="H40" s="37">
        <v>0</v>
      </c>
      <c r="I40" s="10">
        <v>209</v>
      </c>
      <c r="J40" s="8">
        <f t="shared" si="1"/>
        <v>209</v>
      </c>
      <c r="K40" s="2"/>
      <c r="L40" s="2"/>
      <c r="M40" s="2"/>
      <c r="N40" s="2"/>
      <c r="O40" s="2"/>
      <c r="P40" s="2"/>
      <c r="Q40" s="2"/>
    </row>
    <row r="41" spans="1:17" ht="15.75" customHeight="1" x14ac:dyDescent="0.25">
      <c r="A41" s="8">
        <f t="shared" si="4"/>
        <v>29</v>
      </c>
      <c r="B41" s="9" t="s">
        <v>76</v>
      </c>
      <c r="C41" s="37">
        <v>0</v>
      </c>
      <c r="D41" s="10">
        <v>209</v>
      </c>
      <c r="E41" s="8">
        <f t="shared" si="0"/>
        <v>209</v>
      </c>
      <c r="F41" s="8">
        <f t="shared" si="5"/>
        <v>77</v>
      </c>
      <c r="G41" s="12" t="s">
        <v>77</v>
      </c>
      <c r="H41" s="37">
        <v>0</v>
      </c>
      <c r="I41" s="10">
        <v>209</v>
      </c>
      <c r="J41" s="8">
        <f t="shared" si="1"/>
        <v>209</v>
      </c>
      <c r="K41" s="2"/>
      <c r="L41" s="2"/>
      <c r="M41" s="2"/>
      <c r="N41" s="2"/>
      <c r="O41" s="2"/>
      <c r="P41" s="2"/>
      <c r="Q41" s="2"/>
    </row>
    <row r="42" spans="1:17" ht="15.75" customHeight="1" x14ac:dyDescent="0.25">
      <c r="A42" s="8">
        <f t="shared" si="4"/>
        <v>30</v>
      </c>
      <c r="B42" s="9" t="s">
        <v>78</v>
      </c>
      <c r="C42" s="37">
        <v>0</v>
      </c>
      <c r="D42" s="10">
        <v>209</v>
      </c>
      <c r="E42" s="8">
        <f t="shared" si="0"/>
        <v>209</v>
      </c>
      <c r="F42" s="8">
        <f t="shared" si="5"/>
        <v>78</v>
      </c>
      <c r="G42" s="12" t="s">
        <v>79</v>
      </c>
      <c r="H42" s="37">
        <v>0</v>
      </c>
      <c r="I42" s="10">
        <v>209</v>
      </c>
      <c r="J42" s="8">
        <f t="shared" si="1"/>
        <v>209</v>
      </c>
      <c r="K42" s="2"/>
      <c r="L42" s="2"/>
      <c r="M42" s="2"/>
      <c r="N42" s="2"/>
      <c r="O42" s="2"/>
      <c r="P42" s="2"/>
      <c r="Q42" s="2"/>
    </row>
    <row r="43" spans="1:17" ht="15.75" customHeight="1" x14ac:dyDescent="0.25">
      <c r="A43" s="8">
        <f t="shared" si="4"/>
        <v>31</v>
      </c>
      <c r="B43" s="9" t="s">
        <v>80</v>
      </c>
      <c r="C43" s="37">
        <v>0</v>
      </c>
      <c r="D43" s="10">
        <v>209</v>
      </c>
      <c r="E43" s="8">
        <f t="shared" si="0"/>
        <v>209</v>
      </c>
      <c r="F43" s="8">
        <f t="shared" si="5"/>
        <v>79</v>
      </c>
      <c r="G43" s="12" t="s">
        <v>81</v>
      </c>
      <c r="H43" s="37">
        <v>0</v>
      </c>
      <c r="I43" s="10">
        <v>209</v>
      </c>
      <c r="J43" s="8">
        <f t="shared" si="1"/>
        <v>209</v>
      </c>
      <c r="K43" s="2"/>
      <c r="L43" s="2"/>
      <c r="M43" s="2"/>
      <c r="N43" s="2"/>
      <c r="O43" s="2"/>
      <c r="P43" s="2"/>
      <c r="Q43" s="2"/>
    </row>
    <row r="44" spans="1:17" ht="15.75" customHeight="1" x14ac:dyDescent="0.25">
      <c r="A44" s="8">
        <f t="shared" si="4"/>
        <v>32</v>
      </c>
      <c r="B44" s="9" t="s">
        <v>82</v>
      </c>
      <c r="C44" s="37">
        <v>0</v>
      </c>
      <c r="D44" s="10">
        <v>209</v>
      </c>
      <c r="E44" s="8">
        <f t="shared" si="0"/>
        <v>209</v>
      </c>
      <c r="F44" s="8">
        <f t="shared" si="5"/>
        <v>80</v>
      </c>
      <c r="G44" s="12" t="s">
        <v>83</v>
      </c>
      <c r="H44" s="37">
        <v>0</v>
      </c>
      <c r="I44" s="10">
        <v>209</v>
      </c>
      <c r="J44" s="8">
        <f t="shared" si="1"/>
        <v>209</v>
      </c>
      <c r="K44" s="2"/>
      <c r="L44" s="2"/>
      <c r="M44" s="2"/>
      <c r="N44" s="2"/>
      <c r="O44" s="2"/>
      <c r="P44" s="2"/>
      <c r="Q44" s="2"/>
    </row>
    <row r="45" spans="1:17" ht="15.75" customHeight="1" x14ac:dyDescent="0.25">
      <c r="A45" s="8">
        <f t="shared" si="4"/>
        <v>33</v>
      </c>
      <c r="B45" s="9" t="s">
        <v>84</v>
      </c>
      <c r="C45" s="37">
        <v>0</v>
      </c>
      <c r="D45" s="10">
        <v>209</v>
      </c>
      <c r="E45" s="8">
        <f t="shared" si="0"/>
        <v>209</v>
      </c>
      <c r="F45" s="8">
        <f t="shared" si="5"/>
        <v>81</v>
      </c>
      <c r="G45" s="12" t="s">
        <v>85</v>
      </c>
      <c r="H45" s="37">
        <v>0</v>
      </c>
      <c r="I45" s="10">
        <v>209</v>
      </c>
      <c r="J45" s="8">
        <f t="shared" si="1"/>
        <v>209</v>
      </c>
      <c r="K45" s="2"/>
      <c r="L45" s="2"/>
      <c r="M45" s="2"/>
      <c r="N45" s="2"/>
      <c r="O45" s="2"/>
      <c r="P45" s="2"/>
      <c r="Q45" s="2"/>
    </row>
    <row r="46" spans="1:17" ht="15.75" customHeight="1" x14ac:dyDescent="0.25">
      <c r="A46" s="8">
        <f t="shared" si="4"/>
        <v>34</v>
      </c>
      <c r="B46" s="9" t="s">
        <v>86</v>
      </c>
      <c r="C46" s="37">
        <v>0</v>
      </c>
      <c r="D46" s="10">
        <v>209</v>
      </c>
      <c r="E46" s="8">
        <f t="shared" si="0"/>
        <v>209</v>
      </c>
      <c r="F46" s="8">
        <f t="shared" si="5"/>
        <v>82</v>
      </c>
      <c r="G46" s="12" t="s">
        <v>87</v>
      </c>
      <c r="H46" s="37">
        <v>0</v>
      </c>
      <c r="I46" s="10">
        <v>209</v>
      </c>
      <c r="J46" s="8">
        <f t="shared" si="1"/>
        <v>209</v>
      </c>
      <c r="K46" s="2"/>
      <c r="L46" s="2"/>
      <c r="M46" s="2"/>
      <c r="N46" s="2"/>
      <c r="O46" s="2"/>
      <c r="P46" s="2"/>
      <c r="Q46" s="2"/>
    </row>
    <row r="47" spans="1:17" ht="15.75" customHeight="1" x14ac:dyDescent="0.25">
      <c r="A47" s="8">
        <f t="shared" si="4"/>
        <v>35</v>
      </c>
      <c r="B47" s="9" t="s">
        <v>88</v>
      </c>
      <c r="C47" s="37">
        <v>0</v>
      </c>
      <c r="D47" s="10">
        <v>209</v>
      </c>
      <c r="E47" s="8">
        <f t="shared" si="0"/>
        <v>209</v>
      </c>
      <c r="F47" s="8">
        <f t="shared" si="5"/>
        <v>83</v>
      </c>
      <c r="G47" s="12" t="s">
        <v>89</v>
      </c>
      <c r="H47" s="37">
        <v>0</v>
      </c>
      <c r="I47" s="10">
        <v>209</v>
      </c>
      <c r="J47" s="8">
        <f t="shared" si="1"/>
        <v>209</v>
      </c>
      <c r="K47" s="2"/>
      <c r="L47" s="2"/>
      <c r="M47" s="2"/>
      <c r="N47" s="2"/>
      <c r="O47" s="2"/>
      <c r="P47" s="2"/>
      <c r="Q47" s="2"/>
    </row>
    <row r="48" spans="1:17" ht="15.75" customHeight="1" x14ac:dyDescent="0.25">
      <c r="A48" s="8">
        <f t="shared" si="4"/>
        <v>36</v>
      </c>
      <c r="B48" s="9" t="s">
        <v>90</v>
      </c>
      <c r="C48" s="37">
        <v>0</v>
      </c>
      <c r="D48" s="10">
        <v>209</v>
      </c>
      <c r="E48" s="8">
        <f t="shared" si="0"/>
        <v>209</v>
      </c>
      <c r="F48" s="8">
        <f t="shared" si="5"/>
        <v>84</v>
      </c>
      <c r="G48" s="12" t="s">
        <v>91</v>
      </c>
      <c r="H48" s="37">
        <v>0</v>
      </c>
      <c r="I48" s="10">
        <v>209</v>
      </c>
      <c r="J48" s="8">
        <f t="shared" si="1"/>
        <v>209</v>
      </c>
      <c r="K48" s="2"/>
      <c r="L48" s="2"/>
      <c r="M48" s="2"/>
      <c r="N48" s="2"/>
      <c r="O48" s="2"/>
      <c r="P48" s="2"/>
      <c r="Q48" s="2"/>
    </row>
    <row r="49" spans="1:17" ht="15.75" customHeight="1" x14ac:dyDescent="0.25">
      <c r="A49" s="8">
        <f t="shared" si="4"/>
        <v>37</v>
      </c>
      <c r="B49" s="9" t="s">
        <v>92</v>
      </c>
      <c r="C49" s="37">
        <v>0</v>
      </c>
      <c r="D49" s="10">
        <v>209</v>
      </c>
      <c r="E49" s="8">
        <f t="shared" si="0"/>
        <v>209</v>
      </c>
      <c r="F49" s="8">
        <f t="shared" si="5"/>
        <v>85</v>
      </c>
      <c r="G49" s="12" t="s">
        <v>93</v>
      </c>
      <c r="H49" s="37">
        <v>0</v>
      </c>
      <c r="I49" s="10">
        <v>209</v>
      </c>
      <c r="J49" s="8">
        <f t="shared" si="1"/>
        <v>209</v>
      </c>
      <c r="K49" s="2"/>
      <c r="L49" s="2"/>
      <c r="M49" s="2"/>
      <c r="N49" s="2"/>
      <c r="O49" s="2"/>
      <c r="P49" s="2"/>
      <c r="Q49" s="2"/>
    </row>
    <row r="50" spans="1:17" ht="15.75" customHeight="1" x14ac:dyDescent="0.25">
      <c r="A50" s="8">
        <f t="shared" si="4"/>
        <v>38</v>
      </c>
      <c r="B50" s="12" t="s">
        <v>94</v>
      </c>
      <c r="C50" s="37">
        <v>0</v>
      </c>
      <c r="D50" s="10">
        <v>209</v>
      </c>
      <c r="E50" s="8">
        <f t="shared" si="0"/>
        <v>209</v>
      </c>
      <c r="F50" s="8">
        <f t="shared" si="5"/>
        <v>86</v>
      </c>
      <c r="G50" s="12" t="s">
        <v>95</v>
      </c>
      <c r="H50" s="37">
        <v>0</v>
      </c>
      <c r="I50" s="10">
        <v>209</v>
      </c>
      <c r="J50" s="8">
        <f t="shared" si="1"/>
        <v>209</v>
      </c>
      <c r="K50" s="2"/>
      <c r="L50" s="2"/>
      <c r="M50" s="2"/>
      <c r="N50" s="2"/>
      <c r="O50" s="2"/>
      <c r="P50" s="2"/>
      <c r="Q50" s="2"/>
    </row>
    <row r="51" spans="1:17" ht="15.75" customHeight="1" x14ac:dyDescent="0.25">
      <c r="A51" s="8">
        <f t="shared" si="4"/>
        <v>39</v>
      </c>
      <c r="B51" s="12" t="s">
        <v>96</v>
      </c>
      <c r="C51" s="37">
        <v>0</v>
      </c>
      <c r="D51" s="10">
        <v>209</v>
      </c>
      <c r="E51" s="8">
        <f t="shared" si="0"/>
        <v>209</v>
      </c>
      <c r="F51" s="8">
        <f t="shared" si="5"/>
        <v>87</v>
      </c>
      <c r="G51" s="12" t="s">
        <v>97</v>
      </c>
      <c r="H51" s="37">
        <v>0</v>
      </c>
      <c r="I51" s="10">
        <v>209</v>
      </c>
      <c r="J51" s="8">
        <f t="shared" si="1"/>
        <v>209</v>
      </c>
      <c r="K51" s="2"/>
      <c r="L51" s="2"/>
      <c r="M51" s="2"/>
      <c r="N51" s="2"/>
      <c r="O51" s="2"/>
      <c r="P51" s="2"/>
      <c r="Q51" s="2"/>
    </row>
    <row r="52" spans="1:17" ht="15.75" customHeight="1" x14ac:dyDescent="0.25">
      <c r="A52" s="8">
        <f t="shared" si="4"/>
        <v>40</v>
      </c>
      <c r="B52" s="12" t="s">
        <v>98</v>
      </c>
      <c r="C52" s="37">
        <v>0</v>
      </c>
      <c r="D52" s="10">
        <v>209</v>
      </c>
      <c r="E52" s="8">
        <f t="shared" si="0"/>
        <v>209</v>
      </c>
      <c r="F52" s="8">
        <f t="shared" si="5"/>
        <v>88</v>
      </c>
      <c r="G52" s="12" t="s">
        <v>99</v>
      </c>
      <c r="H52" s="37">
        <v>0</v>
      </c>
      <c r="I52" s="10">
        <v>209</v>
      </c>
      <c r="J52" s="8">
        <f t="shared" si="1"/>
        <v>209</v>
      </c>
      <c r="K52" s="2"/>
      <c r="L52" s="2"/>
      <c r="M52" s="2"/>
      <c r="N52" s="2"/>
      <c r="O52" s="2"/>
      <c r="P52" s="2"/>
      <c r="Q52" s="2"/>
    </row>
    <row r="53" spans="1:17" ht="15.75" customHeight="1" x14ac:dyDescent="0.25">
      <c r="A53" s="8">
        <f t="shared" si="4"/>
        <v>41</v>
      </c>
      <c r="B53" s="12" t="s">
        <v>100</v>
      </c>
      <c r="C53" s="37">
        <v>0</v>
      </c>
      <c r="D53" s="10">
        <v>209</v>
      </c>
      <c r="E53" s="8">
        <f t="shared" si="0"/>
        <v>209</v>
      </c>
      <c r="F53" s="8">
        <f t="shared" si="5"/>
        <v>89</v>
      </c>
      <c r="G53" s="12" t="s">
        <v>101</v>
      </c>
      <c r="H53" s="37">
        <v>0</v>
      </c>
      <c r="I53" s="10">
        <v>209</v>
      </c>
      <c r="J53" s="8">
        <f t="shared" si="1"/>
        <v>209</v>
      </c>
      <c r="K53" s="2"/>
      <c r="L53" s="13"/>
      <c r="M53" s="13"/>
      <c r="N53" s="13"/>
      <c r="O53" s="2"/>
      <c r="P53" s="2"/>
      <c r="Q53" s="2"/>
    </row>
    <row r="54" spans="1:17" ht="15.75" customHeight="1" x14ac:dyDescent="0.25">
      <c r="A54" s="8">
        <f t="shared" si="4"/>
        <v>42</v>
      </c>
      <c r="B54" s="12" t="s">
        <v>102</v>
      </c>
      <c r="C54" s="37">
        <v>0</v>
      </c>
      <c r="D54" s="10">
        <v>209</v>
      </c>
      <c r="E54" s="8">
        <f t="shared" si="0"/>
        <v>209</v>
      </c>
      <c r="F54" s="8">
        <f t="shared" si="5"/>
        <v>90</v>
      </c>
      <c r="G54" s="12" t="s">
        <v>103</v>
      </c>
      <c r="H54" s="37">
        <v>0</v>
      </c>
      <c r="I54" s="10">
        <v>209</v>
      </c>
      <c r="J54" s="8">
        <f t="shared" si="1"/>
        <v>209</v>
      </c>
      <c r="K54" s="2"/>
      <c r="L54" s="13"/>
      <c r="M54" s="13"/>
      <c r="N54" s="13"/>
      <c r="O54" s="2"/>
      <c r="P54" s="2"/>
      <c r="Q54" s="2"/>
    </row>
    <row r="55" spans="1:17" ht="15.75" customHeight="1" x14ac:dyDescent="0.25">
      <c r="A55" s="8">
        <f t="shared" si="4"/>
        <v>43</v>
      </c>
      <c r="B55" s="12" t="s">
        <v>104</v>
      </c>
      <c r="C55" s="37">
        <v>0</v>
      </c>
      <c r="D55" s="10">
        <v>209</v>
      </c>
      <c r="E55" s="8">
        <f t="shared" si="0"/>
        <v>209</v>
      </c>
      <c r="F55" s="8">
        <f t="shared" si="5"/>
        <v>91</v>
      </c>
      <c r="G55" s="12" t="s">
        <v>105</v>
      </c>
      <c r="H55" s="37">
        <v>0</v>
      </c>
      <c r="I55" s="10">
        <v>209</v>
      </c>
      <c r="J55" s="8">
        <f t="shared" si="1"/>
        <v>209</v>
      </c>
      <c r="K55" s="2"/>
      <c r="L55" s="13"/>
      <c r="M55" s="13"/>
      <c r="N55" s="13"/>
      <c r="O55" s="2"/>
      <c r="P55" s="2"/>
      <c r="Q55" s="2"/>
    </row>
    <row r="56" spans="1:17" ht="15.75" customHeight="1" x14ac:dyDescent="0.25">
      <c r="A56" s="8">
        <f t="shared" si="4"/>
        <v>44</v>
      </c>
      <c r="B56" s="12" t="s">
        <v>106</v>
      </c>
      <c r="C56" s="37">
        <v>0</v>
      </c>
      <c r="D56" s="10">
        <v>209</v>
      </c>
      <c r="E56" s="8">
        <f t="shared" si="0"/>
        <v>209</v>
      </c>
      <c r="F56" s="8">
        <f t="shared" si="5"/>
        <v>92</v>
      </c>
      <c r="G56" s="12" t="s">
        <v>107</v>
      </c>
      <c r="H56" s="37">
        <v>0</v>
      </c>
      <c r="I56" s="10">
        <v>209</v>
      </c>
      <c r="J56" s="8">
        <f t="shared" si="1"/>
        <v>209</v>
      </c>
      <c r="K56" s="2"/>
      <c r="L56" s="13"/>
      <c r="M56" s="13"/>
      <c r="N56" s="13"/>
      <c r="O56" s="2"/>
      <c r="P56" s="2"/>
      <c r="Q56" s="2"/>
    </row>
    <row r="57" spans="1:17" ht="15.75" customHeight="1" x14ac:dyDescent="0.25">
      <c r="A57" s="8">
        <f t="shared" si="4"/>
        <v>45</v>
      </c>
      <c r="B57" s="12" t="s">
        <v>108</v>
      </c>
      <c r="C57" s="37">
        <v>0</v>
      </c>
      <c r="D57" s="10">
        <v>209</v>
      </c>
      <c r="E57" s="8">
        <f t="shared" si="0"/>
        <v>209</v>
      </c>
      <c r="F57" s="8">
        <f t="shared" si="5"/>
        <v>93</v>
      </c>
      <c r="G57" s="12" t="s">
        <v>109</v>
      </c>
      <c r="H57" s="37">
        <v>0</v>
      </c>
      <c r="I57" s="10">
        <v>209</v>
      </c>
      <c r="J57" s="8">
        <f t="shared" si="1"/>
        <v>209</v>
      </c>
      <c r="K57" s="2"/>
      <c r="L57" s="14"/>
      <c r="M57" s="13"/>
      <c r="N57" s="15"/>
      <c r="O57" s="2"/>
      <c r="P57" s="2"/>
      <c r="Q57" s="2"/>
    </row>
    <row r="58" spans="1:17" ht="15.75" customHeight="1" x14ac:dyDescent="0.25">
      <c r="A58" s="8">
        <f t="shared" si="4"/>
        <v>46</v>
      </c>
      <c r="B58" s="12" t="s">
        <v>110</v>
      </c>
      <c r="C58" s="37">
        <v>0</v>
      </c>
      <c r="D58" s="10">
        <v>209</v>
      </c>
      <c r="E58" s="8">
        <f t="shared" si="0"/>
        <v>209</v>
      </c>
      <c r="F58" s="8">
        <f t="shared" si="5"/>
        <v>94</v>
      </c>
      <c r="G58" s="12" t="s">
        <v>111</v>
      </c>
      <c r="H58" s="37">
        <v>0</v>
      </c>
      <c r="I58" s="10">
        <v>209</v>
      </c>
      <c r="J58" s="8">
        <f t="shared" si="1"/>
        <v>209</v>
      </c>
      <c r="K58" s="2"/>
      <c r="L58" s="16"/>
      <c r="M58" s="13"/>
      <c r="N58" s="15"/>
      <c r="O58" s="2"/>
      <c r="P58" s="2"/>
      <c r="Q58" s="2"/>
    </row>
    <row r="59" spans="1:17" ht="15.75" customHeight="1" x14ac:dyDescent="0.25">
      <c r="A59" s="17">
        <f t="shared" si="4"/>
        <v>47</v>
      </c>
      <c r="B59" s="18" t="s">
        <v>112</v>
      </c>
      <c r="C59" s="37">
        <v>0</v>
      </c>
      <c r="D59" s="10">
        <v>209</v>
      </c>
      <c r="E59" s="17">
        <f t="shared" si="0"/>
        <v>209</v>
      </c>
      <c r="F59" s="17">
        <f t="shared" si="5"/>
        <v>95</v>
      </c>
      <c r="G59" s="18" t="s">
        <v>113</v>
      </c>
      <c r="H59" s="37">
        <v>0</v>
      </c>
      <c r="I59" s="10">
        <v>209</v>
      </c>
      <c r="J59" s="17">
        <f t="shared" si="1"/>
        <v>209</v>
      </c>
      <c r="K59" s="2"/>
      <c r="L59" s="16"/>
      <c r="M59" s="19"/>
      <c r="N59" s="15"/>
      <c r="O59" s="2"/>
      <c r="P59" s="2"/>
      <c r="Q59" s="2"/>
    </row>
    <row r="60" spans="1:17" ht="15.75" customHeight="1" x14ac:dyDescent="0.25">
      <c r="A60" s="17">
        <f t="shared" si="4"/>
        <v>48</v>
      </c>
      <c r="B60" s="18" t="s">
        <v>114</v>
      </c>
      <c r="C60" s="37">
        <v>0</v>
      </c>
      <c r="D60" s="10">
        <v>209</v>
      </c>
      <c r="E60" s="17">
        <f t="shared" si="0"/>
        <v>209</v>
      </c>
      <c r="F60" s="17">
        <f t="shared" si="5"/>
        <v>96</v>
      </c>
      <c r="G60" s="18" t="s">
        <v>115</v>
      </c>
      <c r="H60" s="37">
        <v>0</v>
      </c>
      <c r="I60" s="10">
        <v>209</v>
      </c>
      <c r="J60" s="17">
        <f t="shared" si="1"/>
        <v>209</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33" customHeight="1" x14ac:dyDescent="0.25">
      <c r="A62" s="129" t="s">
        <v>172</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151</v>
      </c>
      <c r="F63" s="137"/>
      <c r="G63" s="138"/>
      <c r="H63" s="21">
        <v>0</v>
      </c>
      <c r="I63" s="21">
        <v>5.3380000000000001</v>
      </c>
      <c r="J63" s="21">
        <f>H63+I63</f>
        <v>5.3380000000000001</v>
      </c>
      <c r="K63" s="2"/>
      <c r="L63" s="22">
        <f>38.33+360</f>
        <v>398.33</v>
      </c>
      <c r="M63" s="32">
        <f>L63/1000</f>
        <v>0.39832999999999996</v>
      </c>
      <c r="N63" s="4"/>
      <c r="O63" s="7"/>
      <c r="P63" s="7"/>
      <c r="Q63" s="7"/>
    </row>
    <row r="64" spans="1:17" ht="30" customHeight="1" x14ac:dyDescent="0.25">
      <c r="A64" s="134"/>
      <c r="B64" s="135"/>
      <c r="C64" s="135"/>
      <c r="D64" s="135"/>
      <c r="E64" s="139" t="s">
        <v>152</v>
      </c>
      <c r="F64" s="140"/>
      <c r="G64" s="141"/>
      <c r="H64" s="36">
        <v>0</v>
      </c>
      <c r="I64" s="36">
        <f>L82</f>
        <v>0.39832999999999996</v>
      </c>
      <c r="J64" s="36">
        <f>H64+I64</f>
        <v>0.39832999999999996</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153</v>
      </c>
      <c r="B66" s="143"/>
      <c r="C66" s="143"/>
      <c r="D66" s="143"/>
      <c r="E66" s="143"/>
      <c r="F66" s="143"/>
      <c r="G66" s="143"/>
      <c r="H66" s="143"/>
      <c r="I66" s="143"/>
      <c r="J66" s="144"/>
      <c r="K66" s="2" t="s">
        <v>124</v>
      </c>
      <c r="L66" s="24"/>
      <c r="M66" s="27">
        <v>0.10299999999999999</v>
      </c>
      <c r="N66" s="28">
        <v>0.60199999999999998</v>
      </c>
      <c r="O66" s="29">
        <f>M66+N66</f>
        <v>0.70499999999999996</v>
      </c>
      <c r="P66" s="29">
        <f>O66/J63*100</f>
        <v>13.207193705507681</v>
      </c>
      <c r="Q66" s="7"/>
    </row>
    <row r="67" spans="1:17" ht="25.5" customHeight="1" x14ac:dyDescent="0.25">
      <c r="A67" s="30"/>
      <c r="B67" s="31"/>
      <c r="C67" s="31"/>
      <c r="D67" s="31"/>
      <c r="E67" s="31"/>
      <c r="F67" s="31"/>
      <c r="G67" s="31"/>
      <c r="H67" s="145" t="s">
        <v>125</v>
      </c>
      <c r="I67" s="146"/>
      <c r="J67" s="147"/>
      <c r="K67" s="2"/>
      <c r="L67" s="4"/>
      <c r="M67" s="29">
        <f>H63+H64</f>
        <v>0</v>
      </c>
      <c r="N67" s="29">
        <f>I63+I64-N66-0.018-M66-0.018</f>
        <v>4.99533</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0</v>
      </c>
      <c r="N69" s="32">
        <f>(N67+N68)/24</f>
        <v>0.20813875000000001</v>
      </c>
      <c r="O69" s="23"/>
      <c r="P69" s="32">
        <f>M69+N69</f>
        <v>0.20813875000000001</v>
      </c>
      <c r="Q69" s="7"/>
    </row>
    <row r="70" spans="1:17" ht="15.75" customHeight="1" x14ac:dyDescent="0.25">
      <c r="A70" s="2"/>
      <c r="B70" s="2"/>
      <c r="C70" s="2"/>
      <c r="D70" s="2"/>
      <c r="E70" s="2"/>
      <c r="F70" s="2"/>
      <c r="G70" s="2"/>
      <c r="H70" s="2"/>
      <c r="I70" s="2"/>
      <c r="J70" s="2"/>
      <c r="K70" s="2"/>
      <c r="L70" s="7"/>
      <c r="M70" s="29">
        <f>M69*1000</f>
        <v>0</v>
      </c>
      <c r="N70" s="29">
        <f>N69*1000</f>
        <v>208.13875000000002</v>
      </c>
      <c r="O70" s="23"/>
      <c r="P70" s="29">
        <f>M70+N70</f>
        <v>208.13875000000002</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50"/>
      <c r="F72" s="2"/>
      <c r="G72" s="2"/>
      <c r="H72" s="2"/>
      <c r="I72" s="2"/>
      <c r="J72" s="50"/>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0.44159999999999999</v>
      </c>
      <c r="M81" s="32">
        <f>K81+L81</f>
        <v>0.44159999999999999</v>
      </c>
      <c r="N81" s="32">
        <f>M81-M63</f>
        <v>4.3270000000000031E-2</v>
      </c>
      <c r="O81" s="2"/>
      <c r="P81" s="2"/>
      <c r="Q81" s="2"/>
    </row>
    <row r="82" spans="1:17" ht="15.75" customHeight="1" x14ac:dyDescent="0.25">
      <c r="A82" s="2"/>
      <c r="B82" s="2"/>
      <c r="C82" s="2"/>
      <c r="D82" s="2"/>
      <c r="E82" s="2"/>
      <c r="F82" s="2"/>
      <c r="G82" s="2"/>
      <c r="H82" s="2"/>
      <c r="I82" s="2"/>
      <c r="J82" s="2"/>
      <c r="K82" s="35">
        <v>0</v>
      </c>
      <c r="L82" s="35">
        <f>L81-N81</f>
        <v>0.39832999999999996</v>
      </c>
      <c r="M82" s="32">
        <f>K82+L82</f>
        <v>0.39832999999999996</v>
      </c>
      <c r="N82" s="32">
        <f>N81/2</f>
        <v>2.1635000000000015E-2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F14" workbookViewId="0">
      <selection activeCell="L11" sqref="L11:N38"/>
    </sheetView>
  </sheetViews>
  <sheetFormatPr defaultColWidth="14.42578125" defaultRowHeight="15" x14ac:dyDescent="0.25"/>
  <cols>
    <col min="1" max="1" width="10.5703125" style="53" customWidth="1"/>
    <col min="2" max="2" width="18.5703125" style="53" customWidth="1"/>
    <col min="3" max="4" width="12.7109375" style="53" customWidth="1"/>
    <col min="5" max="5" width="14.7109375" style="53" customWidth="1"/>
    <col min="6" max="6" width="12.42578125" style="53" customWidth="1"/>
    <col min="7" max="7" width="15.140625" style="53" customWidth="1"/>
    <col min="8" max="9" width="12.7109375" style="53" customWidth="1"/>
    <col min="10" max="10" width="15" style="53" customWidth="1"/>
    <col min="11" max="11" width="9.140625" style="53" customWidth="1"/>
    <col min="12" max="12" width="13" style="53" customWidth="1"/>
    <col min="13" max="13" width="12.7109375" style="53" customWidth="1"/>
    <col min="14" max="14" width="14.28515625" style="53" customWidth="1"/>
    <col min="15" max="15" width="7.85546875" style="53" customWidth="1"/>
    <col min="16" max="17" width="9.140625" style="53" customWidth="1"/>
    <col min="18" max="16384" width="14.42578125" style="53"/>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156</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178</v>
      </c>
      <c r="D8" s="103"/>
      <c r="E8" s="103"/>
      <c r="F8" s="103"/>
      <c r="G8" s="103"/>
      <c r="H8" s="103"/>
      <c r="I8" s="103"/>
      <c r="J8" s="104"/>
      <c r="K8" s="2"/>
      <c r="L8" s="2"/>
      <c r="M8" s="2"/>
      <c r="N8" s="2"/>
      <c r="O8" s="2"/>
      <c r="P8" s="2"/>
      <c r="Q8" s="2"/>
    </row>
    <row r="9" spans="1:17" x14ac:dyDescent="0.25">
      <c r="A9" s="114" t="s">
        <v>13</v>
      </c>
      <c r="B9" s="104"/>
      <c r="C9" s="115" t="s">
        <v>179</v>
      </c>
      <c r="D9" s="116"/>
      <c r="E9" s="116"/>
      <c r="F9" s="116"/>
      <c r="G9" s="116"/>
      <c r="H9" s="116"/>
      <c r="I9" s="116"/>
      <c r="J9" s="117"/>
      <c r="K9" s="6"/>
      <c r="L9" s="6"/>
      <c r="M9" s="6"/>
      <c r="N9" s="6"/>
      <c r="O9" s="6"/>
      <c r="P9" s="6"/>
      <c r="Q9" s="6"/>
    </row>
    <row r="10" spans="1:17" x14ac:dyDescent="0.25">
      <c r="A10" s="111" t="s">
        <v>14</v>
      </c>
      <c r="B10" s="104"/>
      <c r="C10" s="115" t="s">
        <v>170</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208</v>
      </c>
      <c r="E13" s="11">
        <f t="shared" ref="E13:E60" si="0">SUM(C13,D13)</f>
        <v>208</v>
      </c>
      <c r="F13" s="8">
        <v>49</v>
      </c>
      <c r="G13" s="12" t="s">
        <v>21</v>
      </c>
      <c r="H13" s="37">
        <v>0</v>
      </c>
      <c r="I13" s="10">
        <v>208</v>
      </c>
      <c r="J13" s="8">
        <f t="shared" ref="J13:J60" si="1">SUM(H13,I13)</f>
        <v>208</v>
      </c>
      <c r="K13" s="2"/>
      <c r="L13" s="2"/>
      <c r="M13" s="7"/>
      <c r="N13" s="7"/>
      <c r="O13" s="2"/>
      <c r="P13" s="2"/>
      <c r="Q13" s="2"/>
    </row>
    <row r="14" spans="1:17" x14ac:dyDescent="0.25">
      <c r="A14" s="8">
        <f t="shared" ref="A14:A36" si="2">A13+1</f>
        <v>2</v>
      </c>
      <c r="B14" s="9" t="s">
        <v>22</v>
      </c>
      <c r="C14" s="37">
        <v>0</v>
      </c>
      <c r="D14" s="10">
        <v>208</v>
      </c>
      <c r="E14" s="11">
        <f t="shared" si="0"/>
        <v>208</v>
      </c>
      <c r="F14" s="8">
        <f t="shared" ref="F14:F36" si="3">F13+1</f>
        <v>50</v>
      </c>
      <c r="G14" s="12" t="s">
        <v>23</v>
      </c>
      <c r="H14" s="37">
        <v>0</v>
      </c>
      <c r="I14" s="10">
        <v>208</v>
      </c>
      <c r="J14" s="8">
        <f t="shared" si="1"/>
        <v>208</v>
      </c>
      <c r="K14" s="2"/>
      <c r="L14" s="2" t="s">
        <v>20</v>
      </c>
      <c r="M14" s="7">
        <f>AVERAGE(C13:C16)</f>
        <v>0</v>
      </c>
      <c r="N14" s="7">
        <f>AVERAGE(D13:D16)</f>
        <v>208</v>
      </c>
      <c r="O14" s="2"/>
      <c r="P14" s="2"/>
      <c r="Q14" s="2"/>
    </row>
    <row r="15" spans="1:17" x14ac:dyDescent="0.25">
      <c r="A15" s="8">
        <f t="shared" si="2"/>
        <v>3</v>
      </c>
      <c r="B15" s="9" t="s">
        <v>24</v>
      </c>
      <c r="C15" s="37">
        <v>0</v>
      </c>
      <c r="D15" s="10">
        <v>208</v>
      </c>
      <c r="E15" s="11">
        <f t="shared" si="0"/>
        <v>208</v>
      </c>
      <c r="F15" s="8">
        <f t="shared" si="3"/>
        <v>51</v>
      </c>
      <c r="G15" s="12" t="s">
        <v>25</v>
      </c>
      <c r="H15" s="37">
        <v>0</v>
      </c>
      <c r="I15" s="10">
        <v>208</v>
      </c>
      <c r="J15" s="8">
        <f t="shared" si="1"/>
        <v>208</v>
      </c>
      <c r="K15" s="2"/>
      <c r="L15" s="2" t="s">
        <v>28</v>
      </c>
      <c r="M15" s="7">
        <f>AVERAGE(C17:C20)</f>
        <v>0</v>
      </c>
      <c r="N15" s="7">
        <f>AVERAGE(D17:D20)</f>
        <v>208</v>
      </c>
      <c r="O15" s="2"/>
      <c r="P15" s="2"/>
      <c r="Q15" s="2"/>
    </row>
    <row r="16" spans="1:17" x14ac:dyDescent="0.25">
      <c r="A16" s="8">
        <f t="shared" si="2"/>
        <v>4</v>
      </c>
      <c r="B16" s="9" t="s">
        <v>26</v>
      </c>
      <c r="C16" s="37">
        <v>0</v>
      </c>
      <c r="D16" s="10">
        <v>208</v>
      </c>
      <c r="E16" s="11">
        <f t="shared" si="0"/>
        <v>208</v>
      </c>
      <c r="F16" s="8">
        <f t="shared" si="3"/>
        <v>52</v>
      </c>
      <c r="G16" s="12" t="s">
        <v>27</v>
      </c>
      <c r="H16" s="37">
        <v>0</v>
      </c>
      <c r="I16" s="10">
        <v>208</v>
      </c>
      <c r="J16" s="8">
        <f t="shared" si="1"/>
        <v>208</v>
      </c>
      <c r="K16" s="2"/>
      <c r="L16" s="2" t="s">
        <v>36</v>
      </c>
      <c r="M16" s="7">
        <f>AVERAGE(C21:C24)</f>
        <v>0</v>
      </c>
      <c r="N16" s="7">
        <f>AVERAGE(D21:D24)</f>
        <v>208</v>
      </c>
      <c r="O16" s="2"/>
      <c r="P16" s="2"/>
      <c r="Q16" s="2"/>
    </row>
    <row r="17" spans="1:17" x14ac:dyDescent="0.25">
      <c r="A17" s="8">
        <f t="shared" si="2"/>
        <v>5</v>
      </c>
      <c r="B17" s="9" t="s">
        <v>28</v>
      </c>
      <c r="C17" s="37">
        <v>0</v>
      </c>
      <c r="D17" s="10">
        <v>208</v>
      </c>
      <c r="E17" s="11">
        <f t="shared" si="0"/>
        <v>208</v>
      </c>
      <c r="F17" s="8">
        <f t="shared" si="3"/>
        <v>53</v>
      </c>
      <c r="G17" s="12" t="s">
        <v>29</v>
      </c>
      <c r="H17" s="37">
        <v>0</v>
      </c>
      <c r="I17" s="10">
        <v>208</v>
      </c>
      <c r="J17" s="8">
        <f t="shared" si="1"/>
        <v>208</v>
      </c>
      <c r="K17" s="2"/>
      <c r="L17" s="2" t="s">
        <v>44</v>
      </c>
      <c r="M17" s="7">
        <f>AVERAGE(C25:C28)</f>
        <v>0</v>
      </c>
      <c r="N17" s="7">
        <f>AVERAGE(D25:D28)</f>
        <v>208</v>
      </c>
      <c r="O17" s="2"/>
      <c r="P17" s="2"/>
      <c r="Q17" s="2"/>
    </row>
    <row r="18" spans="1:17" x14ac:dyDescent="0.25">
      <c r="A18" s="8">
        <f t="shared" si="2"/>
        <v>6</v>
      </c>
      <c r="B18" s="9" t="s">
        <v>30</v>
      </c>
      <c r="C18" s="37">
        <v>0</v>
      </c>
      <c r="D18" s="10">
        <v>208</v>
      </c>
      <c r="E18" s="11">
        <f t="shared" si="0"/>
        <v>208</v>
      </c>
      <c r="F18" s="8">
        <f t="shared" si="3"/>
        <v>54</v>
      </c>
      <c r="G18" s="12" t="s">
        <v>31</v>
      </c>
      <c r="H18" s="37">
        <v>0</v>
      </c>
      <c r="I18" s="10">
        <v>208</v>
      </c>
      <c r="J18" s="8">
        <f t="shared" si="1"/>
        <v>208</v>
      </c>
      <c r="K18" s="2"/>
      <c r="L18" s="2" t="s">
        <v>52</v>
      </c>
      <c r="M18" s="7">
        <f>AVERAGE(C29:C32)</f>
        <v>0</v>
      </c>
      <c r="N18" s="7">
        <f>AVERAGE(D29:D32)</f>
        <v>208</v>
      </c>
      <c r="O18" s="2"/>
      <c r="P18" s="2"/>
      <c r="Q18" s="2"/>
    </row>
    <row r="19" spans="1:17" x14ac:dyDescent="0.25">
      <c r="A19" s="8">
        <f t="shared" si="2"/>
        <v>7</v>
      </c>
      <c r="B19" s="9" t="s">
        <v>32</v>
      </c>
      <c r="C19" s="37">
        <v>0</v>
      </c>
      <c r="D19" s="10">
        <v>208</v>
      </c>
      <c r="E19" s="11">
        <f t="shared" si="0"/>
        <v>208</v>
      </c>
      <c r="F19" s="8">
        <f t="shared" si="3"/>
        <v>55</v>
      </c>
      <c r="G19" s="12" t="s">
        <v>33</v>
      </c>
      <c r="H19" s="37">
        <v>0</v>
      </c>
      <c r="I19" s="10">
        <v>208</v>
      </c>
      <c r="J19" s="8">
        <f t="shared" si="1"/>
        <v>208</v>
      </c>
      <c r="K19" s="2"/>
      <c r="L19" s="2" t="s">
        <v>60</v>
      </c>
      <c r="M19" s="7">
        <f>AVERAGE(C33:C36)</f>
        <v>0</v>
      </c>
      <c r="N19" s="7">
        <f>AVERAGE(D33:D36)</f>
        <v>208</v>
      </c>
      <c r="O19" s="2"/>
      <c r="P19" s="2"/>
      <c r="Q19" s="2"/>
    </row>
    <row r="20" spans="1:17" x14ac:dyDescent="0.25">
      <c r="A20" s="8">
        <f t="shared" si="2"/>
        <v>8</v>
      </c>
      <c r="B20" s="9" t="s">
        <v>34</v>
      </c>
      <c r="C20" s="37">
        <v>0</v>
      </c>
      <c r="D20" s="10">
        <v>208</v>
      </c>
      <c r="E20" s="11">
        <f t="shared" si="0"/>
        <v>208</v>
      </c>
      <c r="F20" s="8">
        <f t="shared" si="3"/>
        <v>56</v>
      </c>
      <c r="G20" s="12" t="s">
        <v>35</v>
      </c>
      <c r="H20" s="37">
        <v>0</v>
      </c>
      <c r="I20" s="10">
        <v>208</v>
      </c>
      <c r="J20" s="8">
        <f t="shared" si="1"/>
        <v>208</v>
      </c>
      <c r="K20" s="2"/>
      <c r="L20" s="2" t="s">
        <v>68</v>
      </c>
      <c r="M20" s="7">
        <f>AVERAGE(C37:C40)</f>
        <v>0</v>
      </c>
      <c r="N20" s="7">
        <f>AVERAGE(D37:D40)</f>
        <v>208</v>
      </c>
      <c r="O20" s="2"/>
      <c r="P20" s="2"/>
      <c r="Q20" s="2"/>
    </row>
    <row r="21" spans="1:17" ht="15.75" customHeight="1" x14ac:dyDescent="0.25">
      <c r="A21" s="8">
        <f t="shared" si="2"/>
        <v>9</v>
      </c>
      <c r="B21" s="9" t="s">
        <v>36</v>
      </c>
      <c r="C21" s="37">
        <v>0</v>
      </c>
      <c r="D21" s="10">
        <v>208</v>
      </c>
      <c r="E21" s="11">
        <f t="shared" si="0"/>
        <v>208</v>
      </c>
      <c r="F21" s="8">
        <f t="shared" si="3"/>
        <v>57</v>
      </c>
      <c r="G21" s="12" t="s">
        <v>37</v>
      </c>
      <c r="H21" s="37">
        <v>0</v>
      </c>
      <c r="I21" s="10">
        <v>208</v>
      </c>
      <c r="J21" s="8">
        <f t="shared" si="1"/>
        <v>208</v>
      </c>
      <c r="K21" s="2"/>
      <c r="L21" s="2" t="s">
        <v>76</v>
      </c>
      <c r="M21" s="7">
        <f>AVERAGE(C41:C44)</f>
        <v>0</v>
      </c>
      <c r="N21" s="7">
        <f>AVERAGE(D41:D44)</f>
        <v>208</v>
      </c>
      <c r="O21" s="2"/>
      <c r="P21" s="2"/>
      <c r="Q21" s="2"/>
    </row>
    <row r="22" spans="1:17" ht="15.75" customHeight="1" x14ac:dyDescent="0.25">
      <c r="A22" s="8">
        <f t="shared" si="2"/>
        <v>10</v>
      </c>
      <c r="B22" s="9" t="s">
        <v>38</v>
      </c>
      <c r="C22" s="37">
        <v>0</v>
      </c>
      <c r="D22" s="10">
        <v>208</v>
      </c>
      <c r="E22" s="11">
        <f t="shared" si="0"/>
        <v>208</v>
      </c>
      <c r="F22" s="8">
        <f t="shared" si="3"/>
        <v>58</v>
      </c>
      <c r="G22" s="12" t="s">
        <v>39</v>
      </c>
      <c r="H22" s="37">
        <v>0</v>
      </c>
      <c r="I22" s="10">
        <v>208</v>
      </c>
      <c r="J22" s="8">
        <f t="shared" si="1"/>
        <v>208</v>
      </c>
      <c r="K22" s="2"/>
      <c r="L22" s="2" t="s">
        <v>84</v>
      </c>
      <c r="M22" s="7">
        <f>AVERAGE(C45:C48)</f>
        <v>0</v>
      </c>
      <c r="N22" s="7">
        <f>AVERAGE(D45:D48)</f>
        <v>208</v>
      </c>
      <c r="O22" s="2"/>
      <c r="P22" s="2"/>
      <c r="Q22" s="2"/>
    </row>
    <row r="23" spans="1:17" ht="15.75" customHeight="1" x14ac:dyDescent="0.25">
      <c r="A23" s="8">
        <f t="shared" si="2"/>
        <v>11</v>
      </c>
      <c r="B23" s="9" t="s">
        <v>40</v>
      </c>
      <c r="C23" s="37">
        <v>0</v>
      </c>
      <c r="D23" s="10">
        <v>208</v>
      </c>
      <c r="E23" s="11">
        <f t="shared" si="0"/>
        <v>208</v>
      </c>
      <c r="F23" s="8">
        <f t="shared" si="3"/>
        <v>59</v>
      </c>
      <c r="G23" s="12" t="s">
        <v>41</v>
      </c>
      <c r="H23" s="37">
        <v>0</v>
      </c>
      <c r="I23" s="10">
        <v>208</v>
      </c>
      <c r="J23" s="8">
        <f t="shared" si="1"/>
        <v>208</v>
      </c>
      <c r="K23" s="2"/>
      <c r="L23" s="2" t="s">
        <v>92</v>
      </c>
      <c r="M23" s="7">
        <f>AVERAGE(C49:C52)</f>
        <v>0</v>
      </c>
      <c r="N23" s="7">
        <f>AVERAGE(D49:D52)</f>
        <v>208</v>
      </c>
      <c r="O23" s="2"/>
      <c r="P23" s="2"/>
      <c r="Q23" s="2"/>
    </row>
    <row r="24" spans="1:17" ht="15.75" customHeight="1" x14ac:dyDescent="0.25">
      <c r="A24" s="8">
        <f t="shared" si="2"/>
        <v>12</v>
      </c>
      <c r="B24" s="9" t="s">
        <v>42</v>
      </c>
      <c r="C24" s="37">
        <v>0</v>
      </c>
      <c r="D24" s="10">
        <v>208</v>
      </c>
      <c r="E24" s="11">
        <f t="shared" si="0"/>
        <v>208</v>
      </c>
      <c r="F24" s="8">
        <f t="shared" si="3"/>
        <v>60</v>
      </c>
      <c r="G24" s="12" t="s">
        <v>43</v>
      </c>
      <c r="H24" s="37">
        <v>0</v>
      </c>
      <c r="I24" s="10">
        <v>208</v>
      </c>
      <c r="J24" s="8">
        <f t="shared" si="1"/>
        <v>208</v>
      </c>
      <c r="K24" s="2"/>
      <c r="L24" s="13" t="s">
        <v>100</v>
      </c>
      <c r="M24" s="7">
        <f>AVERAGE(C53:C56)</f>
        <v>0</v>
      </c>
      <c r="N24" s="7">
        <f>AVERAGE(D53:D56)</f>
        <v>208</v>
      </c>
      <c r="O24" s="2"/>
      <c r="P24" s="2"/>
      <c r="Q24" s="2"/>
    </row>
    <row r="25" spans="1:17" ht="15.75" customHeight="1" x14ac:dyDescent="0.25">
      <c r="A25" s="8">
        <f t="shared" si="2"/>
        <v>13</v>
      </c>
      <c r="B25" s="9" t="s">
        <v>44</v>
      </c>
      <c r="C25" s="37">
        <v>0</v>
      </c>
      <c r="D25" s="10">
        <v>208</v>
      </c>
      <c r="E25" s="11">
        <f t="shared" si="0"/>
        <v>208</v>
      </c>
      <c r="F25" s="8">
        <f t="shared" si="3"/>
        <v>61</v>
      </c>
      <c r="G25" s="12" t="s">
        <v>45</v>
      </c>
      <c r="H25" s="37">
        <v>0</v>
      </c>
      <c r="I25" s="10">
        <v>208</v>
      </c>
      <c r="J25" s="8">
        <f t="shared" si="1"/>
        <v>208</v>
      </c>
      <c r="K25" s="2"/>
      <c r="L25" s="16" t="s">
        <v>108</v>
      </c>
      <c r="M25" s="7">
        <f>AVERAGE(C57:C60)</f>
        <v>0</v>
      </c>
      <c r="N25" s="7">
        <f>AVERAGE(D57:D60)</f>
        <v>208</v>
      </c>
      <c r="O25" s="2"/>
      <c r="P25" s="2"/>
      <c r="Q25" s="2"/>
    </row>
    <row r="26" spans="1:17" ht="15.75" customHeight="1" x14ac:dyDescent="0.25">
      <c r="A26" s="8">
        <f t="shared" si="2"/>
        <v>14</v>
      </c>
      <c r="B26" s="9" t="s">
        <v>46</v>
      </c>
      <c r="C26" s="37">
        <v>0</v>
      </c>
      <c r="D26" s="10">
        <v>208</v>
      </c>
      <c r="E26" s="11">
        <f t="shared" si="0"/>
        <v>208</v>
      </c>
      <c r="F26" s="8">
        <f t="shared" si="3"/>
        <v>62</v>
      </c>
      <c r="G26" s="12" t="s">
        <v>47</v>
      </c>
      <c r="H26" s="37">
        <v>0</v>
      </c>
      <c r="I26" s="10">
        <v>208</v>
      </c>
      <c r="J26" s="8">
        <f t="shared" si="1"/>
        <v>208</v>
      </c>
      <c r="K26" s="2"/>
      <c r="L26" s="16" t="s">
        <v>21</v>
      </c>
      <c r="M26" s="7">
        <f>AVERAGE(H13:H16)</f>
        <v>0</v>
      </c>
      <c r="N26" s="7">
        <f>AVERAGE(I13:I16)</f>
        <v>208</v>
      </c>
      <c r="O26" s="2"/>
      <c r="P26" s="2"/>
      <c r="Q26" s="2"/>
    </row>
    <row r="27" spans="1:17" ht="15.75" customHeight="1" x14ac:dyDescent="0.25">
      <c r="A27" s="8">
        <f t="shared" si="2"/>
        <v>15</v>
      </c>
      <c r="B27" s="9" t="s">
        <v>48</v>
      </c>
      <c r="C27" s="37">
        <v>0</v>
      </c>
      <c r="D27" s="10">
        <v>208</v>
      </c>
      <c r="E27" s="11">
        <f t="shared" si="0"/>
        <v>208</v>
      </c>
      <c r="F27" s="8">
        <f t="shared" si="3"/>
        <v>63</v>
      </c>
      <c r="G27" s="12" t="s">
        <v>49</v>
      </c>
      <c r="H27" s="37">
        <v>0</v>
      </c>
      <c r="I27" s="10">
        <v>208</v>
      </c>
      <c r="J27" s="8">
        <f t="shared" si="1"/>
        <v>208</v>
      </c>
      <c r="K27" s="2"/>
      <c r="L27" s="24" t="s">
        <v>29</v>
      </c>
      <c r="M27" s="7">
        <f>AVERAGE(H17:H20)</f>
        <v>0</v>
      </c>
      <c r="N27" s="7">
        <f>AVERAGE(I17:I20)</f>
        <v>208</v>
      </c>
      <c r="O27" s="2"/>
      <c r="P27" s="2"/>
      <c r="Q27" s="2"/>
    </row>
    <row r="28" spans="1:17" ht="15.75" customHeight="1" x14ac:dyDescent="0.25">
      <c r="A28" s="8">
        <f t="shared" si="2"/>
        <v>16</v>
      </c>
      <c r="B28" s="9" t="s">
        <v>50</v>
      </c>
      <c r="C28" s="37">
        <v>0</v>
      </c>
      <c r="D28" s="10">
        <v>208</v>
      </c>
      <c r="E28" s="11">
        <f t="shared" si="0"/>
        <v>208</v>
      </c>
      <c r="F28" s="8">
        <f t="shared" si="3"/>
        <v>64</v>
      </c>
      <c r="G28" s="12" t="s">
        <v>51</v>
      </c>
      <c r="H28" s="37">
        <v>0</v>
      </c>
      <c r="I28" s="10">
        <v>208</v>
      </c>
      <c r="J28" s="8">
        <f t="shared" si="1"/>
        <v>208</v>
      </c>
      <c r="K28" s="2"/>
      <c r="L28" s="2" t="s">
        <v>37</v>
      </c>
      <c r="M28" s="7">
        <f>AVERAGE(H21:H24)</f>
        <v>0</v>
      </c>
      <c r="N28" s="7">
        <f>AVERAGE(I21:I24)</f>
        <v>208</v>
      </c>
      <c r="O28" s="2"/>
      <c r="P28" s="2"/>
      <c r="Q28" s="2"/>
    </row>
    <row r="29" spans="1:17" ht="15.75" customHeight="1" x14ac:dyDescent="0.25">
      <c r="A29" s="8">
        <f t="shared" si="2"/>
        <v>17</v>
      </c>
      <c r="B29" s="9" t="s">
        <v>52</v>
      </c>
      <c r="C29" s="37">
        <v>0</v>
      </c>
      <c r="D29" s="10">
        <v>208</v>
      </c>
      <c r="E29" s="11">
        <f t="shared" si="0"/>
        <v>208</v>
      </c>
      <c r="F29" s="8">
        <f t="shared" si="3"/>
        <v>65</v>
      </c>
      <c r="G29" s="12" t="s">
        <v>53</v>
      </c>
      <c r="H29" s="37">
        <v>0</v>
      </c>
      <c r="I29" s="10">
        <v>208</v>
      </c>
      <c r="J29" s="8">
        <f t="shared" si="1"/>
        <v>208</v>
      </c>
      <c r="K29" s="2"/>
      <c r="L29" s="2" t="s">
        <v>45</v>
      </c>
      <c r="M29" s="7">
        <f>AVERAGE(H25:H28)</f>
        <v>0</v>
      </c>
      <c r="N29" s="7">
        <f>AVERAGE(I25:I28)</f>
        <v>208</v>
      </c>
      <c r="O29" s="2"/>
      <c r="P29" s="2"/>
      <c r="Q29" s="2"/>
    </row>
    <row r="30" spans="1:17" ht="15.75" customHeight="1" x14ac:dyDescent="0.25">
      <c r="A30" s="8">
        <f t="shared" si="2"/>
        <v>18</v>
      </c>
      <c r="B30" s="9" t="s">
        <v>54</v>
      </c>
      <c r="C30" s="37">
        <v>0</v>
      </c>
      <c r="D30" s="10">
        <v>208</v>
      </c>
      <c r="E30" s="11">
        <f t="shared" si="0"/>
        <v>208</v>
      </c>
      <c r="F30" s="8">
        <f t="shared" si="3"/>
        <v>66</v>
      </c>
      <c r="G30" s="12" t="s">
        <v>55</v>
      </c>
      <c r="H30" s="37">
        <v>0</v>
      </c>
      <c r="I30" s="10">
        <v>208</v>
      </c>
      <c r="J30" s="8">
        <f t="shared" si="1"/>
        <v>208</v>
      </c>
      <c r="K30" s="2"/>
      <c r="L30" s="2" t="s">
        <v>53</v>
      </c>
      <c r="M30" s="7">
        <f>AVERAGE(H29:H32)</f>
        <v>0</v>
      </c>
      <c r="N30" s="7">
        <f>AVERAGE(I29:I32)</f>
        <v>208</v>
      </c>
      <c r="O30" s="2"/>
      <c r="P30" s="2"/>
      <c r="Q30" s="2"/>
    </row>
    <row r="31" spans="1:17" ht="15.75" customHeight="1" x14ac:dyDescent="0.25">
      <c r="A31" s="8">
        <f t="shared" si="2"/>
        <v>19</v>
      </c>
      <c r="B31" s="9" t="s">
        <v>56</v>
      </c>
      <c r="C31" s="37">
        <v>0</v>
      </c>
      <c r="D31" s="10">
        <v>208</v>
      </c>
      <c r="E31" s="11">
        <f t="shared" si="0"/>
        <v>208</v>
      </c>
      <c r="F31" s="8">
        <f t="shared" si="3"/>
        <v>67</v>
      </c>
      <c r="G31" s="12" t="s">
        <v>57</v>
      </c>
      <c r="H31" s="37">
        <v>0</v>
      </c>
      <c r="I31" s="10">
        <v>208</v>
      </c>
      <c r="J31" s="8">
        <f t="shared" si="1"/>
        <v>208</v>
      </c>
      <c r="K31" s="2"/>
      <c r="L31" s="2" t="s">
        <v>61</v>
      </c>
      <c r="M31" s="7">
        <f>AVERAGE(H33:H36)</f>
        <v>0</v>
      </c>
      <c r="N31" s="7">
        <f>AVERAGE(I33:I36)</f>
        <v>208</v>
      </c>
      <c r="O31" s="2"/>
      <c r="P31" s="2"/>
      <c r="Q31" s="2"/>
    </row>
    <row r="32" spans="1:17" ht="15.75" customHeight="1" x14ac:dyDescent="0.25">
      <c r="A32" s="8">
        <f t="shared" si="2"/>
        <v>20</v>
      </c>
      <c r="B32" s="9" t="s">
        <v>58</v>
      </c>
      <c r="C32" s="37">
        <v>0</v>
      </c>
      <c r="D32" s="10">
        <v>208</v>
      </c>
      <c r="E32" s="11">
        <f t="shared" si="0"/>
        <v>208</v>
      </c>
      <c r="F32" s="8">
        <f t="shared" si="3"/>
        <v>68</v>
      </c>
      <c r="G32" s="12" t="s">
        <v>59</v>
      </c>
      <c r="H32" s="37">
        <v>0</v>
      </c>
      <c r="I32" s="10">
        <v>208</v>
      </c>
      <c r="J32" s="8">
        <f t="shared" si="1"/>
        <v>208</v>
      </c>
      <c r="K32" s="2"/>
      <c r="L32" s="2" t="s">
        <v>69</v>
      </c>
      <c r="M32" s="7">
        <f>AVERAGE(H37:H40)</f>
        <v>0</v>
      </c>
      <c r="N32" s="7">
        <f>AVERAGE(I37:I40)</f>
        <v>208</v>
      </c>
      <c r="O32" s="2"/>
      <c r="P32" s="2"/>
      <c r="Q32" s="2"/>
    </row>
    <row r="33" spans="1:17" ht="15.75" customHeight="1" x14ac:dyDescent="0.25">
      <c r="A33" s="8">
        <f t="shared" si="2"/>
        <v>21</v>
      </c>
      <c r="B33" s="9" t="s">
        <v>60</v>
      </c>
      <c r="C33" s="37">
        <v>0</v>
      </c>
      <c r="D33" s="10">
        <v>208</v>
      </c>
      <c r="E33" s="11">
        <f t="shared" si="0"/>
        <v>208</v>
      </c>
      <c r="F33" s="8">
        <f t="shared" si="3"/>
        <v>69</v>
      </c>
      <c r="G33" s="12" t="s">
        <v>61</v>
      </c>
      <c r="H33" s="37">
        <v>0</v>
      </c>
      <c r="I33" s="10">
        <v>208</v>
      </c>
      <c r="J33" s="8">
        <f t="shared" si="1"/>
        <v>208</v>
      </c>
      <c r="K33" s="2"/>
      <c r="L33" s="2" t="s">
        <v>77</v>
      </c>
      <c r="M33" s="7">
        <f>AVERAGE(H41:H44)</f>
        <v>0</v>
      </c>
      <c r="N33" s="7">
        <f>AVERAGE(I41:I44)</f>
        <v>208</v>
      </c>
      <c r="O33" s="2"/>
      <c r="P33" s="2"/>
      <c r="Q33" s="2"/>
    </row>
    <row r="34" spans="1:17" ht="15.75" customHeight="1" x14ac:dyDescent="0.25">
      <c r="A34" s="8">
        <f t="shared" si="2"/>
        <v>22</v>
      </c>
      <c r="B34" s="9" t="s">
        <v>62</v>
      </c>
      <c r="C34" s="37">
        <v>0</v>
      </c>
      <c r="D34" s="10">
        <v>208</v>
      </c>
      <c r="E34" s="11">
        <f t="shared" si="0"/>
        <v>208</v>
      </c>
      <c r="F34" s="8">
        <f t="shared" si="3"/>
        <v>70</v>
      </c>
      <c r="G34" s="12" t="s">
        <v>63</v>
      </c>
      <c r="H34" s="37">
        <v>0</v>
      </c>
      <c r="I34" s="10">
        <v>208</v>
      </c>
      <c r="J34" s="8">
        <f t="shared" si="1"/>
        <v>208</v>
      </c>
      <c r="K34" s="2"/>
      <c r="L34" s="2" t="s">
        <v>85</v>
      </c>
      <c r="M34" s="7">
        <f>AVERAGE(H45:H48)</f>
        <v>0</v>
      </c>
      <c r="N34" s="7">
        <f>AVERAGE(I45:I48)</f>
        <v>208</v>
      </c>
      <c r="O34" s="2"/>
      <c r="P34" s="2"/>
      <c r="Q34" s="2"/>
    </row>
    <row r="35" spans="1:17" ht="15.75" customHeight="1" x14ac:dyDescent="0.25">
      <c r="A35" s="8">
        <f t="shared" si="2"/>
        <v>23</v>
      </c>
      <c r="B35" s="9" t="s">
        <v>64</v>
      </c>
      <c r="C35" s="37">
        <v>0</v>
      </c>
      <c r="D35" s="10">
        <v>208</v>
      </c>
      <c r="E35" s="11">
        <f t="shared" si="0"/>
        <v>208</v>
      </c>
      <c r="F35" s="8">
        <f t="shared" si="3"/>
        <v>71</v>
      </c>
      <c r="G35" s="12" t="s">
        <v>65</v>
      </c>
      <c r="H35" s="37">
        <v>0</v>
      </c>
      <c r="I35" s="10">
        <v>208</v>
      </c>
      <c r="J35" s="8">
        <f t="shared" si="1"/>
        <v>208</v>
      </c>
      <c r="K35" s="2"/>
      <c r="L35" s="2" t="s">
        <v>93</v>
      </c>
      <c r="M35" s="7">
        <f>AVERAGE(H49:H52)</f>
        <v>0</v>
      </c>
      <c r="N35" s="7">
        <f>AVERAGE(I49:I52)</f>
        <v>208</v>
      </c>
      <c r="O35" s="2"/>
      <c r="P35" s="2"/>
      <c r="Q35" s="2"/>
    </row>
    <row r="36" spans="1:17" ht="15.75" customHeight="1" x14ac:dyDescent="0.25">
      <c r="A36" s="8">
        <f t="shared" si="2"/>
        <v>24</v>
      </c>
      <c r="B36" s="9" t="s">
        <v>66</v>
      </c>
      <c r="C36" s="37">
        <v>0</v>
      </c>
      <c r="D36" s="10">
        <v>208</v>
      </c>
      <c r="E36" s="11">
        <f t="shared" si="0"/>
        <v>208</v>
      </c>
      <c r="F36" s="8">
        <f t="shared" si="3"/>
        <v>72</v>
      </c>
      <c r="G36" s="12" t="s">
        <v>67</v>
      </c>
      <c r="H36" s="37">
        <v>0</v>
      </c>
      <c r="I36" s="10">
        <v>208</v>
      </c>
      <c r="J36" s="8">
        <f t="shared" si="1"/>
        <v>208</v>
      </c>
      <c r="K36" s="2"/>
      <c r="L36" s="101" t="s">
        <v>101</v>
      </c>
      <c r="M36" s="7">
        <f>AVERAGE(H53:H56)</f>
        <v>0</v>
      </c>
      <c r="N36" s="7">
        <f>AVERAGE(I53:I56)</f>
        <v>208</v>
      </c>
      <c r="O36" s="2"/>
      <c r="P36" s="2"/>
      <c r="Q36" s="2"/>
    </row>
    <row r="37" spans="1:17" ht="15.75" customHeight="1" x14ac:dyDescent="0.25">
      <c r="A37" s="8">
        <v>25</v>
      </c>
      <c r="B37" s="9" t="s">
        <v>68</v>
      </c>
      <c r="C37" s="37">
        <v>0</v>
      </c>
      <c r="D37" s="10">
        <v>208</v>
      </c>
      <c r="E37" s="11">
        <f t="shared" si="0"/>
        <v>208</v>
      </c>
      <c r="F37" s="8">
        <v>73</v>
      </c>
      <c r="G37" s="12" t="s">
        <v>69</v>
      </c>
      <c r="H37" s="37">
        <v>0</v>
      </c>
      <c r="I37" s="10">
        <v>208</v>
      </c>
      <c r="J37" s="8">
        <f t="shared" si="1"/>
        <v>208</v>
      </c>
      <c r="K37" s="2"/>
      <c r="L37" s="101" t="s">
        <v>109</v>
      </c>
      <c r="M37" s="7">
        <f>AVERAGE(H57:H60)</f>
        <v>0</v>
      </c>
      <c r="N37" s="7">
        <f>AVERAGE(I57:I60)</f>
        <v>208</v>
      </c>
      <c r="O37" s="2"/>
      <c r="P37" s="2"/>
      <c r="Q37" s="2"/>
    </row>
    <row r="38" spans="1:17" ht="15.75" customHeight="1" x14ac:dyDescent="0.25">
      <c r="A38" s="8">
        <f t="shared" ref="A38:A60" si="4">A37+1</f>
        <v>26</v>
      </c>
      <c r="B38" s="9" t="s">
        <v>70</v>
      </c>
      <c r="C38" s="37">
        <v>0</v>
      </c>
      <c r="D38" s="10">
        <v>208</v>
      </c>
      <c r="E38" s="8">
        <f t="shared" si="0"/>
        <v>208</v>
      </c>
      <c r="F38" s="8">
        <f t="shared" ref="F38:F60" si="5">F37+1</f>
        <v>74</v>
      </c>
      <c r="G38" s="12" t="s">
        <v>71</v>
      </c>
      <c r="H38" s="37">
        <v>0</v>
      </c>
      <c r="I38" s="10">
        <v>208</v>
      </c>
      <c r="J38" s="8">
        <f t="shared" si="1"/>
        <v>208</v>
      </c>
      <c r="K38" s="2"/>
      <c r="L38" s="101" t="s">
        <v>302</v>
      </c>
      <c r="M38" s="101">
        <f>AVERAGE(M14:M37)</f>
        <v>0</v>
      </c>
      <c r="N38" s="101">
        <f>AVERAGE(N14:N37)</f>
        <v>208</v>
      </c>
      <c r="O38" s="2"/>
      <c r="P38" s="2"/>
      <c r="Q38" s="2"/>
    </row>
    <row r="39" spans="1:17" ht="15.75" customHeight="1" x14ac:dyDescent="0.25">
      <c r="A39" s="8">
        <f t="shared" si="4"/>
        <v>27</v>
      </c>
      <c r="B39" s="9" t="s">
        <v>72</v>
      </c>
      <c r="C39" s="37">
        <v>0</v>
      </c>
      <c r="D39" s="10">
        <v>208</v>
      </c>
      <c r="E39" s="8">
        <f t="shared" si="0"/>
        <v>208</v>
      </c>
      <c r="F39" s="8">
        <f t="shared" si="5"/>
        <v>75</v>
      </c>
      <c r="G39" s="12" t="s">
        <v>73</v>
      </c>
      <c r="H39" s="37">
        <v>0</v>
      </c>
      <c r="I39" s="10">
        <v>208</v>
      </c>
      <c r="J39" s="8">
        <f t="shared" si="1"/>
        <v>208</v>
      </c>
      <c r="K39" s="2"/>
      <c r="L39" s="2"/>
      <c r="M39" s="2"/>
      <c r="N39" s="2"/>
      <c r="O39" s="2"/>
      <c r="P39" s="2"/>
      <c r="Q39" s="2"/>
    </row>
    <row r="40" spans="1:17" ht="15.75" customHeight="1" x14ac:dyDescent="0.25">
      <c r="A40" s="8">
        <f t="shared" si="4"/>
        <v>28</v>
      </c>
      <c r="B40" s="9" t="s">
        <v>74</v>
      </c>
      <c r="C40" s="37">
        <v>0</v>
      </c>
      <c r="D40" s="10">
        <v>208</v>
      </c>
      <c r="E40" s="8">
        <f t="shared" si="0"/>
        <v>208</v>
      </c>
      <c r="F40" s="8">
        <f t="shared" si="5"/>
        <v>76</v>
      </c>
      <c r="G40" s="12" t="s">
        <v>75</v>
      </c>
      <c r="H40" s="37">
        <v>0</v>
      </c>
      <c r="I40" s="10">
        <v>208</v>
      </c>
      <c r="J40" s="8">
        <f t="shared" si="1"/>
        <v>208</v>
      </c>
      <c r="K40" s="2"/>
      <c r="L40" s="2"/>
      <c r="M40" s="2"/>
      <c r="N40" s="2"/>
      <c r="O40" s="2"/>
      <c r="P40" s="2"/>
      <c r="Q40" s="2"/>
    </row>
    <row r="41" spans="1:17" ht="15.75" customHeight="1" x14ac:dyDescent="0.25">
      <c r="A41" s="8">
        <f t="shared" si="4"/>
        <v>29</v>
      </c>
      <c r="B41" s="9" t="s">
        <v>76</v>
      </c>
      <c r="C41" s="37">
        <v>0</v>
      </c>
      <c r="D41" s="10">
        <v>208</v>
      </c>
      <c r="E41" s="8">
        <f t="shared" si="0"/>
        <v>208</v>
      </c>
      <c r="F41" s="8">
        <f t="shared" si="5"/>
        <v>77</v>
      </c>
      <c r="G41" s="12" t="s">
        <v>77</v>
      </c>
      <c r="H41" s="37">
        <v>0</v>
      </c>
      <c r="I41" s="10">
        <v>208</v>
      </c>
      <c r="J41" s="8">
        <f t="shared" si="1"/>
        <v>208</v>
      </c>
      <c r="K41" s="2"/>
      <c r="L41" s="2"/>
      <c r="M41" s="2"/>
      <c r="N41" s="2"/>
      <c r="O41" s="2"/>
      <c r="P41" s="2"/>
      <c r="Q41" s="2"/>
    </row>
    <row r="42" spans="1:17" ht="15.75" customHeight="1" x14ac:dyDescent="0.25">
      <c r="A42" s="8">
        <f t="shared" si="4"/>
        <v>30</v>
      </c>
      <c r="B42" s="9" t="s">
        <v>78</v>
      </c>
      <c r="C42" s="37">
        <v>0</v>
      </c>
      <c r="D42" s="10">
        <v>208</v>
      </c>
      <c r="E42" s="8">
        <f t="shared" si="0"/>
        <v>208</v>
      </c>
      <c r="F42" s="8">
        <f t="shared" si="5"/>
        <v>78</v>
      </c>
      <c r="G42" s="12" t="s">
        <v>79</v>
      </c>
      <c r="H42" s="37">
        <v>0</v>
      </c>
      <c r="I42" s="10">
        <v>208</v>
      </c>
      <c r="J42" s="8">
        <f t="shared" si="1"/>
        <v>208</v>
      </c>
      <c r="K42" s="2"/>
      <c r="L42" s="2"/>
      <c r="M42" s="2"/>
      <c r="N42" s="2"/>
      <c r="O42" s="2"/>
      <c r="P42" s="2"/>
      <c r="Q42" s="2"/>
    </row>
    <row r="43" spans="1:17" ht="15.75" customHeight="1" x14ac:dyDescent="0.25">
      <c r="A43" s="8">
        <f t="shared" si="4"/>
        <v>31</v>
      </c>
      <c r="B43" s="9" t="s">
        <v>80</v>
      </c>
      <c r="C43" s="37">
        <v>0</v>
      </c>
      <c r="D43" s="10">
        <v>208</v>
      </c>
      <c r="E43" s="8">
        <f t="shared" si="0"/>
        <v>208</v>
      </c>
      <c r="F43" s="8">
        <f t="shared" si="5"/>
        <v>79</v>
      </c>
      <c r="G43" s="12" t="s">
        <v>81</v>
      </c>
      <c r="H43" s="37">
        <v>0</v>
      </c>
      <c r="I43" s="10">
        <v>208</v>
      </c>
      <c r="J43" s="8">
        <f t="shared" si="1"/>
        <v>208</v>
      </c>
      <c r="K43" s="2"/>
      <c r="L43" s="2"/>
      <c r="M43" s="2"/>
      <c r="N43" s="2"/>
      <c r="O43" s="2"/>
      <c r="P43" s="2"/>
      <c r="Q43" s="2"/>
    </row>
    <row r="44" spans="1:17" ht="15.75" customHeight="1" x14ac:dyDescent="0.25">
      <c r="A44" s="8">
        <f t="shared" si="4"/>
        <v>32</v>
      </c>
      <c r="B44" s="9" t="s">
        <v>82</v>
      </c>
      <c r="C44" s="37">
        <v>0</v>
      </c>
      <c r="D44" s="10">
        <v>208</v>
      </c>
      <c r="E44" s="8">
        <f t="shared" si="0"/>
        <v>208</v>
      </c>
      <c r="F44" s="8">
        <f t="shared" si="5"/>
        <v>80</v>
      </c>
      <c r="G44" s="12" t="s">
        <v>83</v>
      </c>
      <c r="H44" s="37">
        <v>0</v>
      </c>
      <c r="I44" s="10">
        <v>208</v>
      </c>
      <c r="J44" s="8">
        <f t="shared" si="1"/>
        <v>208</v>
      </c>
      <c r="K44" s="2"/>
      <c r="L44" s="2"/>
      <c r="M44" s="2"/>
      <c r="N44" s="2"/>
      <c r="O44" s="2"/>
      <c r="P44" s="2"/>
      <c r="Q44" s="2"/>
    </row>
    <row r="45" spans="1:17" ht="15.75" customHeight="1" x14ac:dyDescent="0.25">
      <c r="A45" s="8">
        <f t="shared" si="4"/>
        <v>33</v>
      </c>
      <c r="B45" s="9" t="s">
        <v>84</v>
      </c>
      <c r="C45" s="37">
        <v>0</v>
      </c>
      <c r="D45" s="10">
        <v>208</v>
      </c>
      <c r="E45" s="8">
        <f t="shared" si="0"/>
        <v>208</v>
      </c>
      <c r="F45" s="8">
        <f t="shared" si="5"/>
        <v>81</v>
      </c>
      <c r="G45" s="12" t="s">
        <v>85</v>
      </c>
      <c r="H45" s="37">
        <v>0</v>
      </c>
      <c r="I45" s="10">
        <v>208</v>
      </c>
      <c r="J45" s="8">
        <f t="shared" si="1"/>
        <v>208</v>
      </c>
      <c r="K45" s="2"/>
      <c r="L45" s="2"/>
      <c r="M45" s="2"/>
      <c r="N45" s="2"/>
      <c r="O45" s="2"/>
      <c r="P45" s="2"/>
      <c r="Q45" s="2"/>
    </row>
    <row r="46" spans="1:17" ht="15.75" customHeight="1" x14ac:dyDescent="0.25">
      <c r="A46" s="8">
        <f t="shared" si="4"/>
        <v>34</v>
      </c>
      <c r="B46" s="9" t="s">
        <v>86</v>
      </c>
      <c r="C46" s="37">
        <v>0</v>
      </c>
      <c r="D46" s="10">
        <v>208</v>
      </c>
      <c r="E46" s="8">
        <f t="shared" si="0"/>
        <v>208</v>
      </c>
      <c r="F46" s="8">
        <f t="shared" si="5"/>
        <v>82</v>
      </c>
      <c r="G46" s="12" t="s">
        <v>87</v>
      </c>
      <c r="H46" s="37">
        <v>0</v>
      </c>
      <c r="I46" s="10">
        <v>208</v>
      </c>
      <c r="J46" s="8">
        <f t="shared" si="1"/>
        <v>208</v>
      </c>
      <c r="K46" s="2"/>
      <c r="L46" s="2"/>
      <c r="M46" s="2"/>
      <c r="N46" s="2"/>
      <c r="O46" s="2"/>
      <c r="P46" s="2"/>
      <c r="Q46" s="2"/>
    </row>
    <row r="47" spans="1:17" ht="15.75" customHeight="1" x14ac:dyDescent="0.25">
      <c r="A47" s="8">
        <f t="shared" si="4"/>
        <v>35</v>
      </c>
      <c r="B47" s="9" t="s">
        <v>88</v>
      </c>
      <c r="C47" s="37">
        <v>0</v>
      </c>
      <c r="D47" s="10">
        <v>208</v>
      </c>
      <c r="E47" s="8">
        <f t="shared" si="0"/>
        <v>208</v>
      </c>
      <c r="F47" s="8">
        <f t="shared" si="5"/>
        <v>83</v>
      </c>
      <c r="G47" s="12" t="s">
        <v>89</v>
      </c>
      <c r="H47" s="37">
        <v>0</v>
      </c>
      <c r="I47" s="10">
        <v>208</v>
      </c>
      <c r="J47" s="8">
        <f t="shared" si="1"/>
        <v>208</v>
      </c>
      <c r="K47" s="2"/>
      <c r="L47" s="2"/>
      <c r="M47" s="2"/>
      <c r="N47" s="2"/>
      <c r="O47" s="2"/>
      <c r="P47" s="2"/>
      <c r="Q47" s="2"/>
    </row>
    <row r="48" spans="1:17" ht="15.75" customHeight="1" x14ac:dyDescent="0.25">
      <c r="A48" s="8">
        <f t="shared" si="4"/>
        <v>36</v>
      </c>
      <c r="B48" s="9" t="s">
        <v>90</v>
      </c>
      <c r="C48" s="37">
        <v>0</v>
      </c>
      <c r="D48" s="10">
        <v>208</v>
      </c>
      <c r="E48" s="8">
        <f t="shared" si="0"/>
        <v>208</v>
      </c>
      <c r="F48" s="8">
        <f t="shared" si="5"/>
        <v>84</v>
      </c>
      <c r="G48" s="12" t="s">
        <v>91</v>
      </c>
      <c r="H48" s="37">
        <v>0</v>
      </c>
      <c r="I48" s="10">
        <v>208</v>
      </c>
      <c r="J48" s="8">
        <f t="shared" si="1"/>
        <v>208</v>
      </c>
      <c r="K48" s="2"/>
      <c r="L48" s="2"/>
      <c r="M48" s="2"/>
      <c r="N48" s="2"/>
      <c r="O48" s="2"/>
      <c r="P48" s="2"/>
      <c r="Q48" s="2"/>
    </row>
    <row r="49" spans="1:17" ht="15.75" customHeight="1" x14ac:dyDescent="0.25">
      <c r="A49" s="8">
        <f t="shared" si="4"/>
        <v>37</v>
      </c>
      <c r="B49" s="9" t="s">
        <v>92</v>
      </c>
      <c r="C49" s="37">
        <v>0</v>
      </c>
      <c r="D49" s="10">
        <v>208</v>
      </c>
      <c r="E49" s="8">
        <f t="shared" si="0"/>
        <v>208</v>
      </c>
      <c r="F49" s="8">
        <f t="shared" si="5"/>
        <v>85</v>
      </c>
      <c r="G49" s="12" t="s">
        <v>93</v>
      </c>
      <c r="H49" s="37">
        <v>0</v>
      </c>
      <c r="I49" s="10">
        <v>208</v>
      </c>
      <c r="J49" s="8">
        <f t="shared" si="1"/>
        <v>208</v>
      </c>
      <c r="K49" s="2"/>
      <c r="L49" s="2"/>
      <c r="M49" s="2"/>
      <c r="N49" s="2"/>
      <c r="O49" s="2"/>
      <c r="P49" s="2"/>
      <c r="Q49" s="2"/>
    </row>
    <row r="50" spans="1:17" ht="15.75" customHeight="1" x14ac:dyDescent="0.25">
      <c r="A50" s="8">
        <f t="shared" si="4"/>
        <v>38</v>
      </c>
      <c r="B50" s="12" t="s">
        <v>94</v>
      </c>
      <c r="C50" s="37">
        <v>0</v>
      </c>
      <c r="D50" s="10">
        <v>208</v>
      </c>
      <c r="E50" s="8">
        <f t="shared" si="0"/>
        <v>208</v>
      </c>
      <c r="F50" s="8">
        <f t="shared" si="5"/>
        <v>86</v>
      </c>
      <c r="G50" s="12" t="s">
        <v>95</v>
      </c>
      <c r="H50" s="37">
        <v>0</v>
      </c>
      <c r="I50" s="10">
        <v>208</v>
      </c>
      <c r="J50" s="8">
        <f t="shared" si="1"/>
        <v>208</v>
      </c>
      <c r="K50" s="2"/>
      <c r="L50" s="2"/>
      <c r="M50" s="2"/>
      <c r="N50" s="2"/>
      <c r="O50" s="2"/>
      <c r="P50" s="2"/>
      <c r="Q50" s="2"/>
    </row>
    <row r="51" spans="1:17" ht="15.75" customHeight="1" x14ac:dyDescent="0.25">
      <c r="A51" s="8">
        <f t="shared" si="4"/>
        <v>39</v>
      </c>
      <c r="B51" s="12" t="s">
        <v>96</v>
      </c>
      <c r="C51" s="37">
        <v>0</v>
      </c>
      <c r="D51" s="10">
        <v>208</v>
      </c>
      <c r="E51" s="8">
        <f t="shared" si="0"/>
        <v>208</v>
      </c>
      <c r="F51" s="8">
        <f t="shared" si="5"/>
        <v>87</v>
      </c>
      <c r="G51" s="12" t="s">
        <v>97</v>
      </c>
      <c r="H51" s="37">
        <v>0</v>
      </c>
      <c r="I51" s="10">
        <v>208</v>
      </c>
      <c r="J51" s="8">
        <f t="shared" si="1"/>
        <v>208</v>
      </c>
      <c r="K51" s="2"/>
      <c r="L51" s="2"/>
      <c r="M51" s="2"/>
      <c r="N51" s="2"/>
      <c r="O51" s="2"/>
      <c r="P51" s="2"/>
      <c r="Q51" s="2"/>
    </row>
    <row r="52" spans="1:17" ht="15.75" customHeight="1" x14ac:dyDescent="0.25">
      <c r="A52" s="8">
        <f t="shared" si="4"/>
        <v>40</v>
      </c>
      <c r="B52" s="12" t="s">
        <v>98</v>
      </c>
      <c r="C52" s="37">
        <v>0</v>
      </c>
      <c r="D52" s="10">
        <v>208</v>
      </c>
      <c r="E52" s="8">
        <f t="shared" si="0"/>
        <v>208</v>
      </c>
      <c r="F52" s="8">
        <f t="shared" si="5"/>
        <v>88</v>
      </c>
      <c r="G52" s="12" t="s">
        <v>99</v>
      </c>
      <c r="H52" s="37">
        <v>0</v>
      </c>
      <c r="I52" s="10">
        <v>208</v>
      </c>
      <c r="J52" s="8">
        <f t="shared" si="1"/>
        <v>208</v>
      </c>
      <c r="K52" s="2"/>
      <c r="L52" s="2"/>
      <c r="M52" s="2"/>
      <c r="N52" s="2"/>
      <c r="O52" s="2"/>
      <c r="P52" s="2"/>
      <c r="Q52" s="2"/>
    </row>
    <row r="53" spans="1:17" ht="15.75" customHeight="1" x14ac:dyDescent="0.25">
      <c r="A53" s="8">
        <f t="shared" si="4"/>
        <v>41</v>
      </c>
      <c r="B53" s="12" t="s">
        <v>100</v>
      </c>
      <c r="C53" s="37">
        <v>0</v>
      </c>
      <c r="D53" s="10">
        <v>208</v>
      </c>
      <c r="E53" s="8">
        <f t="shared" si="0"/>
        <v>208</v>
      </c>
      <c r="F53" s="8">
        <f t="shared" si="5"/>
        <v>89</v>
      </c>
      <c r="G53" s="12" t="s">
        <v>101</v>
      </c>
      <c r="H53" s="37">
        <v>0</v>
      </c>
      <c r="I53" s="10">
        <v>208</v>
      </c>
      <c r="J53" s="8">
        <f t="shared" si="1"/>
        <v>208</v>
      </c>
      <c r="K53" s="2"/>
      <c r="L53" s="13"/>
      <c r="M53" s="13"/>
      <c r="N53" s="13"/>
      <c r="O53" s="2"/>
      <c r="P53" s="2"/>
      <c r="Q53" s="2"/>
    </row>
    <row r="54" spans="1:17" ht="15.75" customHeight="1" x14ac:dyDescent="0.25">
      <c r="A54" s="8">
        <f t="shared" si="4"/>
        <v>42</v>
      </c>
      <c r="B54" s="12" t="s">
        <v>102</v>
      </c>
      <c r="C54" s="37">
        <v>0</v>
      </c>
      <c r="D54" s="10">
        <v>208</v>
      </c>
      <c r="E54" s="8">
        <f t="shared" si="0"/>
        <v>208</v>
      </c>
      <c r="F54" s="8">
        <f t="shared" si="5"/>
        <v>90</v>
      </c>
      <c r="G54" s="12" t="s">
        <v>103</v>
      </c>
      <c r="H54" s="37">
        <v>0</v>
      </c>
      <c r="I54" s="10">
        <v>208</v>
      </c>
      <c r="J54" s="8">
        <f t="shared" si="1"/>
        <v>208</v>
      </c>
      <c r="K54" s="2"/>
      <c r="L54" s="13"/>
      <c r="M54" s="13"/>
      <c r="N54" s="13"/>
      <c r="O54" s="2"/>
      <c r="P54" s="2"/>
      <c r="Q54" s="2"/>
    </row>
    <row r="55" spans="1:17" ht="15.75" customHeight="1" x14ac:dyDescent="0.25">
      <c r="A55" s="8">
        <f t="shared" si="4"/>
        <v>43</v>
      </c>
      <c r="B55" s="12" t="s">
        <v>104</v>
      </c>
      <c r="C55" s="37">
        <v>0</v>
      </c>
      <c r="D55" s="10">
        <v>208</v>
      </c>
      <c r="E55" s="8">
        <f t="shared" si="0"/>
        <v>208</v>
      </c>
      <c r="F55" s="8">
        <f t="shared" si="5"/>
        <v>91</v>
      </c>
      <c r="G55" s="12" t="s">
        <v>105</v>
      </c>
      <c r="H55" s="37">
        <v>0</v>
      </c>
      <c r="I55" s="10">
        <v>208</v>
      </c>
      <c r="J55" s="8">
        <f t="shared" si="1"/>
        <v>208</v>
      </c>
      <c r="K55" s="2"/>
      <c r="L55" s="13"/>
      <c r="M55" s="13"/>
      <c r="N55" s="13"/>
      <c r="O55" s="2"/>
      <c r="P55" s="2"/>
      <c r="Q55" s="2"/>
    </row>
    <row r="56" spans="1:17" ht="15.75" customHeight="1" x14ac:dyDescent="0.25">
      <c r="A56" s="8">
        <f t="shared" si="4"/>
        <v>44</v>
      </c>
      <c r="B56" s="12" t="s">
        <v>106</v>
      </c>
      <c r="C56" s="37">
        <v>0</v>
      </c>
      <c r="D56" s="10">
        <v>208</v>
      </c>
      <c r="E56" s="8">
        <f t="shared" si="0"/>
        <v>208</v>
      </c>
      <c r="F56" s="8">
        <f t="shared" si="5"/>
        <v>92</v>
      </c>
      <c r="G56" s="12" t="s">
        <v>107</v>
      </c>
      <c r="H56" s="37">
        <v>0</v>
      </c>
      <c r="I56" s="10">
        <v>208</v>
      </c>
      <c r="J56" s="8">
        <f t="shared" si="1"/>
        <v>208</v>
      </c>
      <c r="K56" s="2"/>
      <c r="L56" s="13"/>
      <c r="M56" s="13"/>
      <c r="N56" s="13"/>
      <c r="O56" s="2"/>
      <c r="P56" s="2"/>
      <c r="Q56" s="2"/>
    </row>
    <row r="57" spans="1:17" ht="15.75" customHeight="1" x14ac:dyDescent="0.25">
      <c r="A57" s="8">
        <f t="shared" si="4"/>
        <v>45</v>
      </c>
      <c r="B57" s="12" t="s">
        <v>108</v>
      </c>
      <c r="C57" s="37">
        <v>0</v>
      </c>
      <c r="D57" s="10">
        <v>208</v>
      </c>
      <c r="E57" s="8">
        <f t="shared" si="0"/>
        <v>208</v>
      </c>
      <c r="F57" s="8">
        <f t="shared" si="5"/>
        <v>93</v>
      </c>
      <c r="G57" s="12" t="s">
        <v>109</v>
      </c>
      <c r="H57" s="37">
        <v>0</v>
      </c>
      <c r="I57" s="10">
        <v>208</v>
      </c>
      <c r="J57" s="8">
        <f t="shared" si="1"/>
        <v>208</v>
      </c>
      <c r="K57" s="2"/>
      <c r="L57" s="14"/>
      <c r="M57" s="13"/>
      <c r="N57" s="15"/>
      <c r="O57" s="2"/>
      <c r="P57" s="2"/>
      <c r="Q57" s="2"/>
    </row>
    <row r="58" spans="1:17" ht="15.75" customHeight="1" x14ac:dyDescent="0.25">
      <c r="A58" s="8">
        <f t="shared" si="4"/>
        <v>46</v>
      </c>
      <c r="B58" s="12" t="s">
        <v>110</v>
      </c>
      <c r="C58" s="37">
        <v>0</v>
      </c>
      <c r="D58" s="10">
        <v>208</v>
      </c>
      <c r="E58" s="8">
        <f t="shared" si="0"/>
        <v>208</v>
      </c>
      <c r="F58" s="8">
        <f t="shared" si="5"/>
        <v>94</v>
      </c>
      <c r="G58" s="12" t="s">
        <v>111</v>
      </c>
      <c r="H58" s="37">
        <v>0</v>
      </c>
      <c r="I58" s="10">
        <v>208</v>
      </c>
      <c r="J58" s="8">
        <f t="shared" si="1"/>
        <v>208</v>
      </c>
      <c r="K58" s="2"/>
      <c r="L58" s="16"/>
      <c r="M58" s="13"/>
      <c r="N58" s="15"/>
      <c r="O58" s="2"/>
      <c r="P58" s="2"/>
      <c r="Q58" s="2"/>
    </row>
    <row r="59" spans="1:17" ht="15.75" customHeight="1" x14ac:dyDescent="0.25">
      <c r="A59" s="17">
        <f t="shared" si="4"/>
        <v>47</v>
      </c>
      <c r="B59" s="18" t="s">
        <v>112</v>
      </c>
      <c r="C59" s="37">
        <v>0</v>
      </c>
      <c r="D59" s="10">
        <v>208</v>
      </c>
      <c r="E59" s="17">
        <f t="shared" si="0"/>
        <v>208</v>
      </c>
      <c r="F59" s="17">
        <f t="shared" si="5"/>
        <v>95</v>
      </c>
      <c r="G59" s="18" t="s">
        <v>113</v>
      </c>
      <c r="H59" s="37">
        <v>0</v>
      </c>
      <c r="I59" s="10">
        <v>208</v>
      </c>
      <c r="J59" s="17">
        <f t="shared" si="1"/>
        <v>208</v>
      </c>
      <c r="K59" s="2"/>
      <c r="L59" s="16"/>
      <c r="M59" s="19"/>
      <c r="N59" s="15"/>
      <c r="O59" s="2"/>
      <c r="P59" s="2"/>
      <c r="Q59" s="2"/>
    </row>
    <row r="60" spans="1:17" ht="15.75" customHeight="1" x14ac:dyDescent="0.25">
      <c r="A60" s="17">
        <f t="shared" si="4"/>
        <v>48</v>
      </c>
      <c r="B60" s="18" t="s">
        <v>114</v>
      </c>
      <c r="C60" s="37">
        <v>0</v>
      </c>
      <c r="D60" s="10">
        <v>208</v>
      </c>
      <c r="E60" s="17">
        <f t="shared" si="0"/>
        <v>208</v>
      </c>
      <c r="F60" s="17">
        <f t="shared" si="5"/>
        <v>96</v>
      </c>
      <c r="G60" s="18" t="s">
        <v>115</v>
      </c>
      <c r="H60" s="37">
        <v>0</v>
      </c>
      <c r="I60" s="10">
        <v>208</v>
      </c>
      <c r="J60" s="17">
        <f t="shared" si="1"/>
        <v>208</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3.5" customHeight="1" x14ac:dyDescent="0.25">
      <c r="A62" s="129" t="s">
        <v>172</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157</v>
      </c>
      <c r="F63" s="137"/>
      <c r="G63" s="138"/>
      <c r="H63" s="21">
        <v>0.37</v>
      </c>
      <c r="I63" s="21">
        <v>5.4119999999999999</v>
      </c>
      <c r="J63" s="21">
        <f>H63+I63</f>
        <v>5.782</v>
      </c>
      <c r="K63" s="2"/>
      <c r="L63" s="22">
        <v>372</v>
      </c>
      <c r="M63" s="32">
        <f>L63/1000</f>
        <v>0.372</v>
      </c>
      <c r="N63" s="4"/>
      <c r="O63" s="7"/>
      <c r="P63" s="7"/>
      <c r="Q63" s="7"/>
    </row>
    <row r="64" spans="1:17" ht="30" customHeight="1" x14ac:dyDescent="0.25">
      <c r="A64" s="134"/>
      <c r="B64" s="135"/>
      <c r="C64" s="135"/>
      <c r="D64" s="135"/>
      <c r="E64" s="139" t="s">
        <v>158</v>
      </c>
      <c r="F64" s="140"/>
      <c r="G64" s="141"/>
      <c r="H64" s="36">
        <v>0</v>
      </c>
      <c r="I64" s="36">
        <f>L82</f>
        <v>0.372</v>
      </c>
      <c r="J64" s="36">
        <f>H64+I64</f>
        <v>0.372</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159</v>
      </c>
      <c r="B66" s="143"/>
      <c r="C66" s="143"/>
      <c r="D66" s="143"/>
      <c r="E66" s="143"/>
      <c r="F66" s="143"/>
      <c r="G66" s="143"/>
      <c r="H66" s="143"/>
      <c r="I66" s="143"/>
      <c r="J66" s="144"/>
      <c r="K66" s="2" t="s">
        <v>124</v>
      </c>
      <c r="L66" s="24"/>
      <c r="M66" s="27">
        <v>0.14299999999999999</v>
      </c>
      <c r="N66" s="28">
        <v>0.60299999999999998</v>
      </c>
      <c r="O66" s="29">
        <f>M66+N66</f>
        <v>0.746</v>
      </c>
      <c r="P66" s="29">
        <f>O66/J63*100</f>
        <v>12.90210999654099</v>
      </c>
      <c r="Q66" s="7"/>
    </row>
    <row r="67" spans="1:17" ht="25.5" customHeight="1" x14ac:dyDescent="0.25">
      <c r="A67" s="30"/>
      <c r="B67" s="31"/>
      <c r="C67" s="31"/>
      <c r="D67" s="31"/>
      <c r="E67" s="31"/>
      <c r="F67" s="31"/>
      <c r="G67" s="31"/>
      <c r="H67" s="145" t="s">
        <v>125</v>
      </c>
      <c r="I67" s="146"/>
      <c r="J67" s="147"/>
      <c r="K67" s="2"/>
      <c r="L67" s="4"/>
      <c r="M67" s="29">
        <f>H63+H64</f>
        <v>0.37</v>
      </c>
      <c r="N67" s="29">
        <f>I63+I64-N66-0.018-M66-0.018</f>
        <v>5.0020000000000007</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0.11280487804878049</v>
      </c>
      <c r="N69" s="32">
        <f>(N67+N68)/24</f>
        <v>0.20841666666666669</v>
      </c>
      <c r="O69" s="23"/>
      <c r="P69" s="32">
        <f>M69+N69</f>
        <v>0.32122154471544717</v>
      </c>
      <c r="Q69" s="7"/>
    </row>
    <row r="70" spans="1:17" ht="15.75" customHeight="1" x14ac:dyDescent="0.25">
      <c r="A70" s="2"/>
      <c r="B70" s="2"/>
      <c r="C70" s="2"/>
      <c r="D70" s="2"/>
      <c r="E70" s="2"/>
      <c r="F70" s="2"/>
      <c r="G70" s="2"/>
      <c r="H70" s="2"/>
      <c r="I70" s="2"/>
      <c r="J70" s="2"/>
      <c r="K70" s="2"/>
      <c r="L70" s="7"/>
      <c r="M70" s="29">
        <f>M69*1000</f>
        <v>112.80487804878049</v>
      </c>
      <c r="N70" s="29">
        <f>N69*1000</f>
        <v>208.41666666666669</v>
      </c>
      <c r="O70" s="23"/>
      <c r="P70" s="29">
        <f>M70+N70</f>
        <v>321.22154471544718</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52"/>
      <c r="F72" s="2"/>
      <c r="G72" s="2"/>
      <c r="H72" s="2"/>
      <c r="I72" s="2"/>
      <c r="J72" s="52"/>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0.44159999999999999</v>
      </c>
      <c r="M81" s="32">
        <f>K81+L81</f>
        <v>0.44159999999999999</v>
      </c>
      <c r="N81" s="32">
        <f>M81-M63</f>
        <v>6.9599999999999995E-2</v>
      </c>
      <c r="O81" s="2"/>
      <c r="P81" s="2"/>
      <c r="Q81" s="2"/>
    </row>
    <row r="82" spans="1:17" ht="15.75" customHeight="1" x14ac:dyDescent="0.25">
      <c r="A82" s="2"/>
      <c r="B82" s="2"/>
      <c r="C82" s="2"/>
      <c r="D82" s="2"/>
      <c r="E82" s="2"/>
      <c r="F82" s="2"/>
      <c r="G82" s="2"/>
      <c r="H82" s="2"/>
      <c r="I82" s="2"/>
      <c r="J82" s="2"/>
      <c r="K82" s="35">
        <v>0</v>
      </c>
      <c r="L82" s="35">
        <f>L81-N81</f>
        <v>0.372</v>
      </c>
      <c r="M82" s="32">
        <f>K82+L82</f>
        <v>0.372</v>
      </c>
      <c r="N82" s="32">
        <f>N81/2</f>
        <v>3.4799999999999998E-2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F14" workbookViewId="0">
      <selection activeCell="L11" sqref="L11:N38"/>
    </sheetView>
  </sheetViews>
  <sheetFormatPr defaultColWidth="14.42578125" defaultRowHeight="15" x14ac:dyDescent="0.25"/>
  <cols>
    <col min="1" max="1" width="10.5703125" style="53" customWidth="1"/>
    <col min="2" max="2" width="18.5703125" style="53" customWidth="1"/>
    <col min="3" max="4" width="12.7109375" style="53" customWidth="1"/>
    <col min="5" max="5" width="14.7109375" style="53" customWidth="1"/>
    <col min="6" max="6" width="12.42578125" style="53" customWidth="1"/>
    <col min="7" max="7" width="15.140625" style="53" customWidth="1"/>
    <col min="8" max="9" width="12.7109375" style="53" customWidth="1"/>
    <col min="10" max="10" width="15" style="53" customWidth="1"/>
    <col min="11" max="11" width="9.140625" style="53" customWidth="1"/>
    <col min="12" max="12" width="13" style="53" customWidth="1"/>
    <col min="13" max="13" width="12.7109375" style="53" customWidth="1"/>
    <col min="14" max="14" width="14.28515625" style="53" customWidth="1"/>
    <col min="15" max="15" width="7.85546875" style="53" customWidth="1"/>
    <col min="16" max="17" width="9.140625" style="53" customWidth="1"/>
    <col min="18" max="16384" width="14.42578125" style="53"/>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161</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179</v>
      </c>
      <c r="D9" s="116"/>
      <c r="E9" s="116"/>
      <c r="F9" s="116"/>
      <c r="G9" s="116"/>
      <c r="H9" s="116"/>
      <c r="I9" s="116"/>
      <c r="J9" s="117"/>
      <c r="K9" s="6"/>
      <c r="L9" s="6"/>
      <c r="M9" s="6"/>
      <c r="N9" s="6"/>
      <c r="O9" s="6"/>
      <c r="P9" s="6"/>
      <c r="Q9" s="6"/>
    </row>
    <row r="10" spans="1:17" x14ac:dyDescent="0.25">
      <c r="A10" s="111" t="s">
        <v>14</v>
      </c>
      <c r="B10" s="104"/>
      <c r="C10" s="115" t="s">
        <v>162</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209</v>
      </c>
      <c r="E13" s="11">
        <f t="shared" ref="E13:E60" si="0">SUM(C13,D13)</f>
        <v>209</v>
      </c>
      <c r="F13" s="8">
        <v>49</v>
      </c>
      <c r="G13" s="12" t="s">
        <v>21</v>
      </c>
      <c r="H13" s="37">
        <v>0</v>
      </c>
      <c r="I13" s="10">
        <v>209</v>
      </c>
      <c r="J13" s="8">
        <f t="shared" ref="J13:J60" si="1">SUM(H13,I13)</f>
        <v>209</v>
      </c>
      <c r="K13" s="2"/>
      <c r="L13" s="2"/>
      <c r="M13" s="7"/>
      <c r="N13" s="7"/>
      <c r="O13" s="2"/>
      <c r="P13" s="2"/>
      <c r="Q13" s="2"/>
    </row>
    <row r="14" spans="1:17" x14ac:dyDescent="0.25">
      <c r="A14" s="8">
        <f t="shared" ref="A14:A36" si="2">A13+1</f>
        <v>2</v>
      </c>
      <c r="B14" s="9" t="s">
        <v>22</v>
      </c>
      <c r="C14" s="37">
        <v>0</v>
      </c>
      <c r="D14" s="10">
        <v>209</v>
      </c>
      <c r="E14" s="11">
        <f t="shared" si="0"/>
        <v>209</v>
      </c>
      <c r="F14" s="8">
        <f t="shared" ref="F14:F36" si="3">F13+1</f>
        <v>50</v>
      </c>
      <c r="G14" s="12" t="s">
        <v>23</v>
      </c>
      <c r="H14" s="37">
        <v>0</v>
      </c>
      <c r="I14" s="10">
        <v>209</v>
      </c>
      <c r="J14" s="8">
        <f t="shared" si="1"/>
        <v>209</v>
      </c>
      <c r="K14" s="2"/>
      <c r="L14" s="2" t="s">
        <v>20</v>
      </c>
      <c r="M14" s="7">
        <f>AVERAGE(C13:C16)</f>
        <v>0</v>
      </c>
      <c r="N14" s="7">
        <f>AVERAGE(D13:D16)</f>
        <v>209</v>
      </c>
      <c r="O14" s="2"/>
      <c r="P14" s="2"/>
      <c r="Q14" s="2"/>
    </row>
    <row r="15" spans="1:17" x14ac:dyDescent="0.25">
      <c r="A15" s="8">
        <f t="shared" si="2"/>
        <v>3</v>
      </c>
      <c r="B15" s="9" t="s">
        <v>24</v>
      </c>
      <c r="C15" s="37">
        <v>0</v>
      </c>
      <c r="D15" s="10">
        <v>209</v>
      </c>
      <c r="E15" s="11">
        <f t="shared" si="0"/>
        <v>209</v>
      </c>
      <c r="F15" s="8">
        <f t="shared" si="3"/>
        <v>51</v>
      </c>
      <c r="G15" s="12" t="s">
        <v>25</v>
      </c>
      <c r="H15" s="37">
        <v>0</v>
      </c>
      <c r="I15" s="10">
        <v>209</v>
      </c>
      <c r="J15" s="8">
        <f t="shared" si="1"/>
        <v>209</v>
      </c>
      <c r="K15" s="2"/>
      <c r="L15" s="2" t="s">
        <v>28</v>
      </c>
      <c r="M15" s="7">
        <f>AVERAGE(C17:C20)</f>
        <v>0</v>
      </c>
      <c r="N15" s="7">
        <f>AVERAGE(D17:D20)</f>
        <v>209</v>
      </c>
      <c r="O15" s="2"/>
      <c r="P15" s="2"/>
      <c r="Q15" s="2"/>
    </row>
    <row r="16" spans="1:17" x14ac:dyDescent="0.25">
      <c r="A16" s="8">
        <f t="shared" si="2"/>
        <v>4</v>
      </c>
      <c r="B16" s="9" t="s">
        <v>26</v>
      </c>
      <c r="C16" s="37">
        <v>0</v>
      </c>
      <c r="D16" s="10">
        <v>209</v>
      </c>
      <c r="E16" s="11">
        <f t="shared" si="0"/>
        <v>209</v>
      </c>
      <c r="F16" s="8">
        <f t="shared" si="3"/>
        <v>52</v>
      </c>
      <c r="G16" s="12" t="s">
        <v>27</v>
      </c>
      <c r="H16" s="37">
        <v>0</v>
      </c>
      <c r="I16" s="10">
        <v>209</v>
      </c>
      <c r="J16" s="8">
        <f t="shared" si="1"/>
        <v>209</v>
      </c>
      <c r="K16" s="2"/>
      <c r="L16" s="2" t="s">
        <v>36</v>
      </c>
      <c r="M16" s="7">
        <f>AVERAGE(C21:C24)</f>
        <v>0</v>
      </c>
      <c r="N16" s="7">
        <f>AVERAGE(D21:D24)</f>
        <v>209</v>
      </c>
      <c r="O16" s="2"/>
      <c r="P16" s="2"/>
      <c r="Q16" s="2"/>
    </row>
    <row r="17" spans="1:17" x14ac:dyDescent="0.25">
      <c r="A17" s="8">
        <f t="shared" si="2"/>
        <v>5</v>
      </c>
      <c r="B17" s="9" t="s">
        <v>28</v>
      </c>
      <c r="C17" s="37">
        <v>0</v>
      </c>
      <c r="D17" s="10">
        <v>209</v>
      </c>
      <c r="E17" s="11">
        <f t="shared" si="0"/>
        <v>209</v>
      </c>
      <c r="F17" s="8">
        <f t="shared" si="3"/>
        <v>53</v>
      </c>
      <c r="G17" s="12" t="s">
        <v>29</v>
      </c>
      <c r="H17" s="37">
        <v>0</v>
      </c>
      <c r="I17" s="10">
        <v>209</v>
      </c>
      <c r="J17" s="8">
        <f t="shared" si="1"/>
        <v>209</v>
      </c>
      <c r="K17" s="2"/>
      <c r="L17" s="2" t="s">
        <v>44</v>
      </c>
      <c r="M17" s="7">
        <f>AVERAGE(C25:C28)</f>
        <v>0</v>
      </c>
      <c r="N17" s="7">
        <f>AVERAGE(D25:D28)</f>
        <v>209</v>
      </c>
      <c r="O17" s="2"/>
      <c r="P17" s="2"/>
      <c r="Q17" s="2"/>
    </row>
    <row r="18" spans="1:17" x14ac:dyDescent="0.25">
      <c r="A18" s="8">
        <f t="shared" si="2"/>
        <v>6</v>
      </c>
      <c r="B18" s="9" t="s">
        <v>30</v>
      </c>
      <c r="C18" s="37">
        <v>0</v>
      </c>
      <c r="D18" s="10">
        <v>209</v>
      </c>
      <c r="E18" s="11">
        <f t="shared" si="0"/>
        <v>209</v>
      </c>
      <c r="F18" s="8">
        <f t="shared" si="3"/>
        <v>54</v>
      </c>
      <c r="G18" s="12" t="s">
        <v>31</v>
      </c>
      <c r="H18" s="37">
        <v>0</v>
      </c>
      <c r="I18" s="10">
        <v>209</v>
      </c>
      <c r="J18" s="8">
        <f t="shared" si="1"/>
        <v>209</v>
      </c>
      <c r="K18" s="2"/>
      <c r="L18" s="2" t="s">
        <v>52</v>
      </c>
      <c r="M18" s="7">
        <f>AVERAGE(C29:C32)</f>
        <v>0</v>
      </c>
      <c r="N18" s="7">
        <f>AVERAGE(D29:D32)</f>
        <v>209</v>
      </c>
      <c r="O18" s="2"/>
      <c r="P18" s="2"/>
      <c r="Q18" s="2"/>
    </row>
    <row r="19" spans="1:17" x14ac:dyDescent="0.25">
      <c r="A19" s="8">
        <f t="shared" si="2"/>
        <v>7</v>
      </c>
      <c r="B19" s="9" t="s">
        <v>32</v>
      </c>
      <c r="C19" s="37">
        <v>0</v>
      </c>
      <c r="D19" s="10">
        <v>209</v>
      </c>
      <c r="E19" s="11">
        <f t="shared" si="0"/>
        <v>209</v>
      </c>
      <c r="F19" s="8">
        <f t="shared" si="3"/>
        <v>55</v>
      </c>
      <c r="G19" s="12" t="s">
        <v>33</v>
      </c>
      <c r="H19" s="37">
        <v>0</v>
      </c>
      <c r="I19" s="10">
        <v>209</v>
      </c>
      <c r="J19" s="8">
        <f t="shared" si="1"/>
        <v>209</v>
      </c>
      <c r="K19" s="2"/>
      <c r="L19" s="2" t="s">
        <v>60</v>
      </c>
      <c r="M19" s="7">
        <f>AVERAGE(C33:C36)</f>
        <v>0</v>
      </c>
      <c r="N19" s="7">
        <f>AVERAGE(D33:D36)</f>
        <v>209</v>
      </c>
      <c r="O19" s="2"/>
      <c r="P19" s="2"/>
      <c r="Q19" s="2"/>
    </row>
    <row r="20" spans="1:17" x14ac:dyDescent="0.25">
      <c r="A20" s="8">
        <f t="shared" si="2"/>
        <v>8</v>
      </c>
      <c r="B20" s="9" t="s">
        <v>34</v>
      </c>
      <c r="C20" s="37">
        <v>0</v>
      </c>
      <c r="D20" s="10">
        <v>209</v>
      </c>
      <c r="E20" s="11">
        <f t="shared" si="0"/>
        <v>209</v>
      </c>
      <c r="F20" s="8">
        <f t="shared" si="3"/>
        <v>56</v>
      </c>
      <c r="G20" s="12" t="s">
        <v>35</v>
      </c>
      <c r="H20" s="37">
        <v>0</v>
      </c>
      <c r="I20" s="10">
        <v>209</v>
      </c>
      <c r="J20" s="8">
        <f t="shared" si="1"/>
        <v>209</v>
      </c>
      <c r="K20" s="2"/>
      <c r="L20" s="2" t="s">
        <v>68</v>
      </c>
      <c r="M20" s="7">
        <f>AVERAGE(C37:C40)</f>
        <v>0</v>
      </c>
      <c r="N20" s="7">
        <f>AVERAGE(D37:D40)</f>
        <v>209</v>
      </c>
      <c r="O20" s="2"/>
      <c r="P20" s="2"/>
      <c r="Q20" s="2"/>
    </row>
    <row r="21" spans="1:17" ht="15.75" customHeight="1" x14ac:dyDescent="0.25">
      <c r="A21" s="8">
        <f t="shared" si="2"/>
        <v>9</v>
      </c>
      <c r="B21" s="9" t="s">
        <v>36</v>
      </c>
      <c r="C21" s="37">
        <v>0</v>
      </c>
      <c r="D21" s="10">
        <v>209</v>
      </c>
      <c r="E21" s="11">
        <f t="shared" si="0"/>
        <v>209</v>
      </c>
      <c r="F21" s="8">
        <f t="shared" si="3"/>
        <v>57</v>
      </c>
      <c r="G21" s="12" t="s">
        <v>37</v>
      </c>
      <c r="H21" s="37">
        <v>0</v>
      </c>
      <c r="I21" s="10">
        <v>209</v>
      </c>
      <c r="J21" s="8">
        <f t="shared" si="1"/>
        <v>209</v>
      </c>
      <c r="K21" s="2"/>
      <c r="L21" s="2" t="s">
        <v>76</v>
      </c>
      <c r="M21" s="7">
        <f>AVERAGE(C41:C44)</f>
        <v>0</v>
      </c>
      <c r="N21" s="7">
        <f>AVERAGE(D41:D44)</f>
        <v>209</v>
      </c>
      <c r="O21" s="2"/>
      <c r="P21" s="2"/>
      <c r="Q21" s="2"/>
    </row>
    <row r="22" spans="1:17" ht="15.75" customHeight="1" x14ac:dyDescent="0.25">
      <c r="A22" s="8">
        <f t="shared" si="2"/>
        <v>10</v>
      </c>
      <c r="B22" s="9" t="s">
        <v>38</v>
      </c>
      <c r="C22" s="37">
        <v>0</v>
      </c>
      <c r="D22" s="10">
        <v>209</v>
      </c>
      <c r="E22" s="11">
        <f t="shared" si="0"/>
        <v>209</v>
      </c>
      <c r="F22" s="8">
        <f t="shared" si="3"/>
        <v>58</v>
      </c>
      <c r="G22" s="12" t="s">
        <v>39</v>
      </c>
      <c r="H22" s="37">
        <v>0</v>
      </c>
      <c r="I22" s="10">
        <v>209</v>
      </c>
      <c r="J22" s="8">
        <f t="shared" si="1"/>
        <v>209</v>
      </c>
      <c r="K22" s="2"/>
      <c r="L22" s="2" t="s">
        <v>84</v>
      </c>
      <c r="M22" s="7">
        <f>AVERAGE(C45:C48)</f>
        <v>0</v>
      </c>
      <c r="N22" s="7">
        <f>AVERAGE(D45:D48)</f>
        <v>209</v>
      </c>
      <c r="O22" s="2"/>
      <c r="P22" s="2"/>
      <c r="Q22" s="2"/>
    </row>
    <row r="23" spans="1:17" ht="15.75" customHeight="1" x14ac:dyDescent="0.25">
      <c r="A23" s="8">
        <f t="shared" si="2"/>
        <v>11</v>
      </c>
      <c r="B23" s="9" t="s">
        <v>40</v>
      </c>
      <c r="C23" s="37">
        <v>0</v>
      </c>
      <c r="D23" s="10">
        <v>209</v>
      </c>
      <c r="E23" s="11">
        <f t="shared" si="0"/>
        <v>209</v>
      </c>
      <c r="F23" s="8">
        <f t="shared" si="3"/>
        <v>59</v>
      </c>
      <c r="G23" s="12" t="s">
        <v>41</v>
      </c>
      <c r="H23" s="37">
        <v>0</v>
      </c>
      <c r="I23" s="10">
        <v>209</v>
      </c>
      <c r="J23" s="8">
        <f t="shared" si="1"/>
        <v>209</v>
      </c>
      <c r="K23" s="2"/>
      <c r="L23" s="2" t="s">
        <v>92</v>
      </c>
      <c r="M23" s="7">
        <f>AVERAGE(C49:C52)</f>
        <v>0</v>
      </c>
      <c r="N23" s="7">
        <f>AVERAGE(D49:D52)</f>
        <v>209</v>
      </c>
      <c r="O23" s="2"/>
      <c r="P23" s="2"/>
      <c r="Q23" s="2"/>
    </row>
    <row r="24" spans="1:17" ht="15.75" customHeight="1" x14ac:dyDescent="0.25">
      <c r="A24" s="8">
        <f t="shared" si="2"/>
        <v>12</v>
      </c>
      <c r="B24" s="9" t="s">
        <v>42</v>
      </c>
      <c r="C24" s="37">
        <v>0</v>
      </c>
      <c r="D24" s="10">
        <v>209</v>
      </c>
      <c r="E24" s="11">
        <f t="shared" si="0"/>
        <v>209</v>
      </c>
      <c r="F24" s="8">
        <f t="shared" si="3"/>
        <v>60</v>
      </c>
      <c r="G24" s="12" t="s">
        <v>43</v>
      </c>
      <c r="H24" s="37">
        <v>0</v>
      </c>
      <c r="I24" s="10">
        <v>209</v>
      </c>
      <c r="J24" s="8">
        <f t="shared" si="1"/>
        <v>209</v>
      </c>
      <c r="K24" s="2"/>
      <c r="L24" s="13" t="s">
        <v>100</v>
      </c>
      <c r="M24" s="7">
        <f>AVERAGE(C53:C56)</f>
        <v>0</v>
      </c>
      <c r="N24" s="7">
        <f>AVERAGE(D53:D56)</f>
        <v>209</v>
      </c>
      <c r="O24" s="2"/>
      <c r="P24" s="2"/>
      <c r="Q24" s="2"/>
    </row>
    <row r="25" spans="1:17" ht="15.75" customHeight="1" x14ac:dyDescent="0.25">
      <c r="A25" s="8">
        <f t="shared" si="2"/>
        <v>13</v>
      </c>
      <c r="B25" s="9" t="s">
        <v>44</v>
      </c>
      <c r="C25" s="37">
        <v>0</v>
      </c>
      <c r="D25" s="10">
        <v>209</v>
      </c>
      <c r="E25" s="11">
        <f t="shared" si="0"/>
        <v>209</v>
      </c>
      <c r="F25" s="8">
        <f t="shared" si="3"/>
        <v>61</v>
      </c>
      <c r="G25" s="12" t="s">
        <v>45</v>
      </c>
      <c r="H25" s="37">
        <v>0</v>
      </c>
      <c r="I25" s="10">
        <v>209</v>
      </c>
      <c r="J25" s="8">
        <f t="shared" si="1"/>
        <v>209</v>
      </c>
      <c r="K25" s="2"/>
      <c r="L25" s="16" t="s">
        <v>108</v>
      </c>
      <c r="M25" s="7">
        <f>AVERAGE(C57:C60)</f>
        <v>0</v>
      </c>
      <c r="N25" s="7">
        <f>AVERAGE(D57:D60)</f>
        <v>209</v>
      </c>
      <c r="O25" s="2"/>
      <c r="P25" s="2"/>
      <c r="Q25" s="2"/>
    </row>
    <row r="26" spans="1:17" ht="15.75" customHeight="1" x14ac:dyDescent="0.25">
      <c r="A26" s="8">
        <f t="shared" si="2"/>
        <v>14</v>
      </c>
      <c r="B26" s="9" t="s">
        <v>46</v>
      </c>
      <c r="C26" s="37">
        <v>0</v>
      </c>
      <c r="D26" s="10">
        <v>209</v>
      </c>
      <c r="E26" s="11">
        <f t="shared" si="0"/>
        <v>209</v>
      </c>
      <c r="F26" s="8">
        <f t="shared" si="3"/>
        <v>62</v>
      </c>
      <c r="G26" s="12" t="s">
        <v>47</v>
      </c>
      <c r="H26" s="37">
        <v>0</v>
      </c>
      <c r="I26" s="10">
        <v>209</v>
      </c>
      <c r="J26" s="8">
        <f t="shared" si="1"/>
        <v>209</v>
      </c>
      <c r="K26" s="2"/>
      <c r="L26" s="16" t="s">
        <v>21</v>
      </c>
      <c r="M26" s="7">
        <f>AVERAGE(H13:H16)</f>
        <v>0</v>
      </c>
      <c r="N26" s="7">
        <f>AVERAGE(I13:I16)</f>
        <v>209</v>
      </c>
      <c r="O26" s="2"/>
      <c r="P26" s="2"/>
      <c r="Q26" s="2"/>
    </row>
    <row r="27" spans="1:17" ht="15.75" customHeight="1" x14ac:dyDescent="0.25">
      <c r="A27" s="8">
        <f t="shared" si="2"/>
        <v>15</v>
      </c>
      <c r="B27" s="9" t="s">
        <v>48</v>
      </c>
      <c r="C27" s="37">
        <v>0</v>
      </c>
      <c r="D27" s="10">
        <v>209</v>
      </c>
      <c r="E27" s="11">
        <f t="shared" si="0"/>
        <v>209</v>
      </c>
      <c r="F27" s="8">
        <f t="shared" si="3"/>
        <v>63</v>
      </c>
      <c r="G27" s="12" t="s">
        <v>49</v>
      </c>
      <c r="H27" s="37">
        <v>0</v>
      </c>
      <c r="I27" s="10">
        <v>209</v>
      </c>
      <c r="J27" s="8">
        <f t="shared" si="1"/>
        <v>209</v>
      </c>
      <c r="K27" s="2"/>
      <c r="L27" s="24" t="s">
        <v>29</v>
      </c>
      <c r="M27" s="7">
        <f>AVERAGE(H17:H20)</f>
        <v>0</v>
      </c>
      <c r="N27" s="7">
        <f>AVERAGE(I17:I20)</f>
        <v>209</v>
      </c>
      <c r="O27" s="2"/>
      <c r="P27" s="2"/>
      <c r="Q27" s="2"/>
    </row>
    <row r="28" spans="1:17" ht="15.75" customHeight="1" x14ac:dyDescent="0.25">
      <c r="A28" s="8">
        <f t="shared" si="2"/>
        <v>16</v>
      </c>
      <c r="B28" s="9" t="s">
        <v>50</v>
      </c>
      <c r="C28" s="37">
        <v>0</v>
      </c>
      <c r="D28" s="10">
        <v>209</v>
      </c>
      <c r="E28" s="11">
        <f t="shared" si="0"/>
        <v>209</v>
      </c>
      <c r="F28" s="8">
        <f t="shared" si="3"/>
        <v>64</v>
      </c>
      <c r="G28" s="12" t="s">
        <v>51</v>
      </c>
      <c r="H28" s="37">
        <v>0</v>
      </c>
      <c r="I28" s="10">
        <v>209</v>
      </c>
      <c r="J28" s="8">
        <f t="shared" si="1"/>
        <v>209</v>
      </c>
      <c r="K28" s="2"/>
      <c r="L28" s="2" t="s">
        <v>37</v>
      </c>
      <c r="M28" s="7">
        <f>AVERAGE(H21:H24)</f>
        <v>0</v>
      </c>
      <c r="N28" s="7">
        <f>AVERAGE(I21:I24)</f>
        <v>209</v>
      </c>
      <c r="O28" s="2"/>
      <c r="P28" s="2"/>
      <c r="Q28" s="2"/>
    </row>
    <row r="29" spans="1:17" ht="15.75" customHeight="1" x14ac:dyDescent="0.25">
      <c r="A29" s="8">
        <f t="shared" si="2"/>
        <v>17</v>
      </c>
      <c r="B29" s="9" t="s">
        <v>52</v>
      </c>
      <c r="C29" s="37">
        <v>0</v>
      </c>
      <c r="D29" s="10">
        <v>209</v>
      </c>
      <c r="E29" s="11">
        <f t="shared" si="0"/>
        <v>209</v>
      </c>
      <c r="F29" s="8">
        <f t="shared" si="3"/>
        <v>65</v>
      </c>
      <c r="G29" s="12" t="s">
        <v>53</v>
      </c>
      <c r="H29" s="37">
        <v>0</v>
      </c>
      <c r="I29" s="10">
        <v>209</v>
      </c>
      <c r="J29" s="8">
        <f t="shared" si="1"/>
        <v>209</v>
      </c>
      <c r="K29" s="2"/>
      <c r="L29" s="2" t="s">
        <v>45</v>
      </c>
      <c r="M29" s="7">
        <f>AVERAGE(H25:H28)</f>
        <v>0</v>
      </c>
      <c r="N29" s="7">
        <f>AVERAGE(I25:I28)</f>
        <v>209</v>
      </c>
      <c r="O29" s="2"/>
      <c r="P29" s="2"/>
      <c r="Q29" s="2"/>
    </row>
    <row r="30" spans="1:17" ht="15.75" customHeight="1" x14ac:dyDescent="0.25">
      <c r="A30" s="8">
        <f t="shared" si="2"/>
        <v>18</v>
      </c>
      <c r="B30" s="9" t="s">
        <v>54</v>
      </c>
      <c r="C30" s="37">
        <v>0</v>
      </c>
      <c r="D30" s="10">
        <v>209</v>
      </c>
      <c r="E30" s="11">
        <f t="shared" si="0"/>
        <v>209</v>
      </c>
      <c r="F30" s="8">
        <f t="shared" si="3"/>
        <v>66</v>
      </c>
      <c r="G30" s="12" t="s">
        <v>55</v>
      </c>
      <c r="H30" s="37">
        <v>0</v>
      </c>
      <c r="I30" s="10">
        <v>209</v>
      </c>
      <c r="J30" s="8">
        <f t="shared" si="1"/>
        <v>209</v>
      </c>
      <c r="K30" s="2"/>
      <c r="L30" s="2" t="s">
        <v>53</v>
      </c>
      <c r="M30" s="7">
        <f>AVERAGE(H29:H32)</f>
        <v>0</v>
      </c>
      <c r="N30" s="7">
        <f>AVERAGE(I29:I32)</f>
        <v>209</v>
      </c>
      <c r="O30" s="2"/>
      <c r="P30" s="2"/>
      <c r="Q30" s="2"/>
    </row>
    <row r="31" spans="1:17" ht="15.75" customHeight="1" x14ac:dyDescent="0.25">
      <c r="A31" s="8">
        <f t="shared" si="2"/>
        <v>19</v>
      </c>
      <c r="B31" s="9" t="s">
        <v>56</v>
      </c>
      <c r="C31" s="37">
        <v>0</v>
      </c>
      <c r="D31" s="10">
        <v>209</v>
      </c>
      <c r="E31" s="11">
        <f t="shared" si="0"/>
        <v>209</v>
      </c>
      <c r="F31" s="8">
        <f t="shared" si="3"/>
        <v>67</v>
      </c>
      <c r="G31" s="12" t="s">
        <v>57</v>
      </c>
      <c r="H31" s="37">
        <v>0</v>
      </c>
      <c r="I31" s="10">
        <v>209</v>
      </c>
      <c r="J31" s="8">
        <f t="shared" si="1"/>
        <v>209</v>
      </c>
      <c r="K31" s="2"/>
      <c r="L31" s="2" t="s">
        <v>61</v>
      </c>
      <c r="M31" s="7">
        <f>AVERAGE(H33:H36)</f>
        <v>0</v>
      </c>
      <c r="N31" s="7">
        <f>AVERAGE(I33:I36)</f>
        <v>209</v>
      </c>
      <c r="O31" s="2"/>
      <c r="P31" s="2"/>
      <c r="Q31" s="2"/>
    </row>
    <row r="32" spans="1:17" ht="15.75" customHeight="1" x14ac:dyDescent="0.25">
      <c r="A32" s="8">
        <f t="shared" si="2"/>
        <v>20</v>
      </c>
      <c r="B32" s="9" t="s">
        <v>58</v>
      </c>
      <c r="C32" s="37">
        <v>0</v>
      </c>
      <c r="D32" s="10">
        <v>209</v>
      </c>
      <c r="E32" s="11">
        <f t="shared" si="0"/>
        <v>209</v>
      </c>
      <c r="F32" s="8">
        <f t="shared" si="3"/>
        <v>68</v>
      </c>
      <c r="G32" s="12" t="s">
        <v>59</v>
      </c>
      <c r="H32" s="37">
        <v>0</v>
      </c>
      <c r="I32" s="10">
        <v>209</v>
      </c>
      <c r="J32" s="8">
        <f t="shared" si="1"/>
        <v>209</v>
      </c>
      <c r="K32" s="2"/>
      <c r="L32" s="2" t="s">
        <v>69</v>
      </c>
      <c r="M32" s="7">
        <f>AVERAGE(H37:H40)</f>
        <v>0</v>
      </c>
      <c r="N32" s="7">
        <f>AVERAGE(I37:I40)</f>
        <v>209</v>
      </c>
      <c r="O32" s="2"/>
      <c r="P32" s="2"/>
      <c r="Q32" s="2"/>
    </row>
    <row r="33" spans="1:17" ht="15.75" customHeight="1" x14ac:dyDescent="0.25">
      <c r="A33" s="8">
        <f t="shared" si="2"/>
        <v>21</v>
      </c>
      <c r="B33" s="9" t="s">
        <v>60</v>
      </c>
      <c r="C33" s="37">
        <v>0</v>
      </c>
      <c r="D33" s="10">
        <v>209</v>
      </c>
      <c r="E33" s="11">
        <f t="shared" si="0"/>
        <v>209</v>
      </c>
      <c r="F33" s="8">
        <f t="shared" si="3"/>
        <v>69</v>
      </c>
      <c r="G33" s="12" t="s">
        <v>61</v>
      </c>
      <c r="H33" s="37">
        <v>0</v>
      </c>
      <c r="I33" s="10">
        <v>209</v>
      </c>
      <c r="J33" s="8">
        <f t="shared" si="1"/>
        <v>209</v>
      </c>
      <c r="K33" s="2"/>
      <c r="L33" s="2" t="s">
        <v>77</v>
      </c>
      <c r="M33" s="7">
        <f>AVERAGE(H41:H44)</f>
        <v>0</v>
      </c>
      <c r="N33" s="7">
        <f>AVERAGE(I41:I44)</f>
        <v>209</v>
      </c>
      <c r="O33" s="2"/>
      <c r="P33" s="2"/>
      <c r="Q33" s="2"/>
    </row>
    <row r="34" spans="1:17" ht="15.75" customHeight="1" x14ac:dyDescent="0.25">
      <c r="A34" s="8">
        <f t="shared" si="2"/>
        <v>22</v>
      </c>
      <c r="B34" s="9" t="s">
        <v>62</v>
      </c>
      <c r="C34" s="37">
        <v>0</v>
      </c>
      <c r="D34" s="10">
        <v>209</v>
      </c>
      <c r="E34" s="11">
        <f t="shared" si="0"/>
        <v>209</v>
      </c>
      <c r="F34" s="8">
        <f t="shared" si="3"/>
        <v>70</v>
      </c>
      <c r="G34" s="12" t="s">
        <v>63</v>
      </c>
      <c r="H34" s="37">
        <v>0</v>
      </c>
      <c r="I34" s="10">
        <v>209</v>
      </c>
      <c r="J34" s="8">
        <f t="shared" si="1"/>
        <v>209</v>
      </c>
      <c r="K34" s="2"/>
      <c r="L34" s="2" t="s">
        <v>85</v>
      </c>
      <c r="M34" s="7">
        <f>AVERAGE(H45:H48)</f>
        <v>0</v>
      </c>
      <c r="N34" s="7">
        <f>AVERAGE(I45:I48)</f>
        <v>209</v>
      </c>
      <c r="O34" s="2"/>
      <c r="P34" s="2"/>
      <c r="Q34" s="2"/>
    </row>
    <row r="35" spans="1:17" ht="15.75" customHeight="1" x14ac:dyDescent="0.25">
      <c r="A35" s="8">
        <f t="shared" si="2"/>
        <v>23</v>
      </c>
      <c r="B35" s="9" t="s">
        <v>64</v>
      </c>
      <c r="C35" s="37">
        <v>0</v>
      </c>
      <c r="D35" s="10">
        <v>209</v>
      </c>
      <c r="E35" s="11">
        <f t="shared" si="0"/>
        <v>209</v>
      </c>
      <c r="F35" s="8">
        <f t="shared" si="3"/>
        <v>71</v>
      </c>
      <c r="G35" s="12" t="s">
        <v>65</v>
      </c>
      <c r="H35" s="37">
        <v>0</v>
      </c>
      <c r="I35" s="10">
        <v>209</v>
      </c>
      <c r="J35" s="8">
        <f t="shared" si="1"/>
        <v>209</v>
      </c>
      <c r="K35" s="2"/>
      <c r="L35" s="2" t="s">
        <v>93</v>
      </c>
      <c r="M35" s="7">
        <f>AVERAGE(H49:H52)</f>
        <v>0</v>
      </c>
      <c r="N35" s="7">
        <f>AVERAGE(I49:I52)</f>
        <v>209</v>
      </c>
      <c r="O35" s="2"/>
      <c r="P35" s="2"/>
      <c r="Q35" s="2"/>
    </row>
    <row r="36" spans="1:17" ht="15.75" customHeight="1" x14ac:dyDescent="0.25">
      <c r="A36" s="8">
        <f t="shared" si="2"/>
        <v>24</v>
      </c>
      <c r="B36" s="9" t="s">
        <v>66</v>
      </c>
      <c r="C36" s="37">
        <v>0</v>
      </c>
      <c r="D36" s="10">
        <v>209</v>
      </c>
      <c r="E36" s="11">
        <f t="shared" si="0"/>
        <v>209</v>
      </c>
      <c r="F36" s="8">
        <f t="shared" si="3"/>
        <v>72</v>
      </c>
      <c r="G36" s="12" t="s">
        <v>67</v>
      </c>
      <c r="H36" s="37">
        <v>0</v>
      </c>
      <c r="I36" s="10">
        <v>209</v>
      </c>
      <c r="J36" s="8">
        <f t="shared" si="1"/>
        <v>209</v>
      </c>
      <c r="K36" s="2"/>
      <c r="L36" s="101" t="s">
        <v>101</v>
      </c>
      <c r="M36" s="7">
        <f>AVERAGE(H53:H56)</f>
        <v>0</v>
      </c>
      <c r="N36" s="7">
        <f>AVERAGE(I53:I56)</f>
        <v>209</v>
      </c>
      <c r="O36" s="2"/>
      <c r="P36" s="2"/>
      <c r="Q36" s="2"/>
    </row>
    <row r="37" spans="1:17" ht="15.75" customHeight="1" x14ac:dyDescent="0.25">
      <c r="A37" s="8">
        <v>25</v>
      </c>
      <c r="B37" s="9" t="s">
        <v>68</v>
      </c>
      <c r="C37" s="37">
        <v>0</v>
      </c>
      <c r="D37" s="10">
        <v>209</v>
      </c>
      <c r="E37" s="11">
        <f t="shared" si="0"/>
        <v>209</v>
      </c>
      <c r="F37" s="8">
        <v>73</v>
      </c>
      <c r="G37" s="12" t="s">
        <v>69</v>
      </c>
      <c r="H37" s="37">
        <v>0</v>
      </c>
      <c r="I37" s="10">
        <v>209</v>
      </c>
      <c r="J37" s="8">
        <f t="shared" si="1"/>
        <v>209</v>
      </c>
      <c r="K37" s="2"/>
      <c r="L37" s="101" t="s">
        <v>109</v>
      </c>
      <c r="M37" s="7">
        <f>AVERAGE(H57:H60)</f>
        <v>0</v>
      </c>
      <c r="N37" s="7">
        <f>AVERAGE(I57:I60)</f>
        <v>209</v>
      </c>
      <c r="O37" s="2"/>
      <c r="P37" s="2"/>
      <c r="Q37" s="2"/>
    </row>
    <row r="38" spans="1:17" ht="15.75" customHeight="1" x14ac:dyDescent="0.25">
      <c r="A38" s="8">
        <f t="shared" ref="A38:A60" si="4">A37+1</f>
        <v>26</v>
      </c>
      <c r="B38" s="9" t="s">
        <v>70</v>
      </c>
      <c r="C38" s="37">
        <v>0</v>
      </c>
      <c r="D38" s="10">
        <v>209</v>
      </c>
      <c r="E38" s="8">
        <f t="shared" si="0"/>
        <v>209</v>
      </c>
      <c r="F38" s="8">
        <f t="shared" ref="F38:F60" si="5">F37+1</f>
        <v>74</v>
      </c>
      <c r="G38" s="12" t="s">
        <v>71</v>
      </c>
      <c r="H38" s="37">
        <v>0</v>
      </c>
      <c r="I38" s="10">
        <v>209</v>
      </c>
      <c r="J38" s="8">
        <f t="shared" si="1"/>
        <v>209</v>
      </c>
      <c r="K38" s="2"/>
      <c r="L38" s="101" t="s">
        <v>302</v>
      </c>
      <c r="M38" s="101">
        <f>AVERAGE(M14:M37)</f>
        <v>0</v>
      </c>
      <c r="N38" s="101">
        <f>AVERAGE(N14:N37)</f>
        <v>209</v>
      </c>
      <c r="O38" s="2"/>
      <c r="P38" s="2"/>
      <c r="Q38" s="2"/>
    </row>
    <row r="39" spans="1:17" ht="15.75" customHeight="1" x14ac:dyDescent="0.25">
      <c r="A39" s="8">
        <f t="shared" si="4"/>
        <v>27</v>
      </c>
      <c r="B39" s="9" t="s">
        <v>72</v>
      </c>
      <c r="C39" s="37">
        <v>0</v>
      </c>
      <c r="D39" s="10">
        <v>209</v>
      </c>
      <c r="E39" s="8">
        <f t="shared" si="0"/>
        <v>209</v>
      </c>
      <c r="F39" s="8">
        <f t="shared" si="5"/>
        <v>75</v>
      </c>
      <c r="G39" s="12" t="s">
        <v>73</v>
      </c>
      <c r="H39" s="37">
        <v>0</v>
      </c>
      <c r="I39" s="10">
        <v>209</v>
      </c>
      <c r="J39" s="8">
        <f t="shared" si="1"/>
        <v>209</v>
      </c>
      <c r="K39" s="2"/>
      <c r="L39" s="2"/>
      <c r="M39" s="2"/>
      <c r="N39" s="2"/>
      <c r="O39" s="2"/>
      <c r="P39" s="2"/>
      <c r="Q39" s="2"/>
    </row>
    <row r="40" spans="1:17" ht="15.75" customHeight="1" x14ac:dyDescent="0.25">
      <c r="A40" s="8">
        <f t="shared" si="4"/>
        <v>28</v>
      </c>
      <c r="B40" s="9" t="s">
        <v>74</v>
      </c>
      <c r="C40" s="37">
        <v>0</v>
      </c>
      <c r="D40" s="10">
        <v>209</v>
      </c>
      <c r="E40" s="8">
        <f t="shared" si="0"/>
        <v>209</v>
      </c>
      <c r="F40" s="8">
        <f t="shared" si="5"/>
        <v>76</v>
      </c>
      <c r="G40" s="12" t="s">
        <v>75</v>
      </c>
      <c r="H40" s="37">
        <v>0</v>
      </c>
      <c r="I40" s="10">
        <v>209</v>
      </c>
      <c r="J40" s="8">
        <f t="shared" si="1"/>
        <v>209</v>
      </c>
      <c r="K40" s="2"/>
      <c r="L40" s="2"/>
      <c r="M40" s="2"/>
      <c r="N40" s="2"/>
      <c r="O40" s="2"/>
      <c r="P40" s="2"/>
      <c r="Q40" s="2"/>
    </row>
    <row r="41" spans="1:17" ht="15.75" customHeight="1" x14ac:dyDescent="0.25">
      <c r="A41" s="8">
        <f t="shared" si="4"/>
        <v>29</v>
      </c>
      <c r="B41" s="9" t="s">
        <v>76</v>
      </c>
      <c r="C41" s="37">
        <v>0</v>
      </c>
      <c r="D41" s="10">
        <v>209</v>
      </c>
      <c r="E41" s="8">
        <f t="shared" si="0"/>
        <v>209</v>
      </c>
      <c r="F41" s="8">
        <f t="shared" si="5"/>
        <v>77</v>
      </c>
      <c r="G41" s="12" t="s">
        <v>77</v>
      </c>
      <c r="H41" s="37">
        <v>0</v>
      </c>
      <c r="I41" s="10">
        <v>209</v>
      </c>
      <c r="J41" s="8">
        <f t="shared" si="1"/>
        <v>209</v>
      </c>
      <c r="K41" s="2"/>
      <c r="L41" s="2"/>
      <c r="M41" s="2"/>
      <c r="N41" s="2"/>
      <c r="O41" s="2"/>
      <c r="P41" s="2"/>
      <c r="Q41" s="2"/>
    </row>
    <row r="42" spans="1:17" ht="15.75" customHeight="1" x14ac:dyDescent="0.25">
      <c r="A42" s="8">
        <f t="shared" si="4"/>
        <v>30</v>
      </c>
      <c r="B42" s="9" t="s">
        <v>78</v>
      </c>
      <c r="C42" s="37">
        <v>0</v>
      </c>
      <c r="D42" s="10">
        <v>209</v>
      </c>
      <c r="E42" s="8">
        <f t="shared" si="0"/>
        <v>209</v>
      </c>
      <c r="F42" s="8">
        <f t="shared" si="5"/>
        <v>78</v>
      </c>
      <c r="G42" s="12" t="s">
        <v>79</v>
      </c>
      <c r="H42" s="37">
        <v>0</v>
      </c>
      <c r="I42" s="10">
        <v>209</v>
      </c>
      <c r="J42" s="8">
        <f t="shared" si="1"/>
        <v>209</v>
      </c>
      <c r="K42" s="2"/>
      <c r="L42" s="2"/>
      <c r="M42" s="2"/>
      <c r="N42" s="2"/>
      <c r="O42" s="2"/>
      <c r="P42" s="2"/>
      <c r="Q42" s="2"/>
    </row>
    <row r="43" spans="1:17" ht="15.75" customHeight="1" x14ac:dyDescent="0.25">
      <c r="A43" s="8">
        <f t="shared" si="4"/>
        <v>31</v>
      </c>
      <c r="B43" s="9" t="s">
        <v>80</v>
      </c>
      <c r="C43" s="37">
        <v>0</v>
      </c>
      <c r="D43" s="10">
        <v>209</v>
      </c>
      <c r="E43" s="8">
        <f t="shared" si="0"/>
        <v>209</v>
      </c>
      <c r="F43" s="8">
        <f t="shared" si="5"/>
        <v>79</v>
      </c>
      <c r="G43" s="12" t="s">
        <v>81</v>
      </c>
      <c r="H43" s="37">
        <v>0</v>
      </c>
      <c r="I43" s="10">
        <v>209</v>
      </c>
      <c r="J43" s="8">
        <f t="shared" si="1"/>
        <v>209</v>
      </c>
      <c r="K43" s="2"/>
      <c r="L43" s="2"/>
      <c r="M43" s="2"/>
      <c r="N43" s="2"/>
      <c r="O43" s="2"/>
      <c r="P43" s="2"/>
      <c r="Q43" s="2"/>
    </row>
    <row r="44" spans="1:17" ht="15.75" customHeight="1" x14ac:dyDescent="0.25">
      <c r="A44" s="8">
        <f t="shared" si="4"/>
        <v>32</v>
      </c>
      <c r="B44" s="9" t="s">
        <v>82</v>
      </c>
      <c r="C44" s="37">
        <v>0</v>
      </c>
      <c r="D44" s="10">
        <v>209</v>
      </c>
      <c r="E44" s="8">
        <f t="shared" si="0"/>
        <v>209</v>
      </c>
      <c r="F44" s="8">
        <f t="shared" si="5"/>
        <v>80</v>
      </c>
      <c r="G44" s="12" t="s">
        <v>83</v>
      </c>
      <c r="H44" s="37">
        <v>0</v>
      </c>
      <c r="I44" s="10">
        <v>209</v>
      </c>
      <c r="J44" s="8">
        <f t="shared" si="1"/>
        <v>209</v>
      </c>
      <c r="K44" s="2"/>
      <c r="L44" s="2"/>
      <c r="M44" s="2"/>
      <c r="N44" s="2"/>
      <c r="O44" s="2"/>
      <c r="P44" s="2"/>
      <c r="Q44" s="2"/>
    </row>
    <row r="45" spans="1:17" ht="15.75" customHeight="1" x14ac:dyDescent="0.25">
      <c r="A45" s="8">
        <f t="shared" si="4"/>
        <v>33</v>
      </c>
      <c r="B45" s="9" t="s">
        <v>84</v>
      </c>
      <c r="C45" s="37">
        <v>0</v>
      </c>
      <c r="D45" s="10">
        <v>209</v>
      </c>
      <c r="E45" s="8">
        <f t="shared" si="0"/>
        <v>209</v>
      </c>
      <c r="F45" s="8">
        <f t="shared" si="5"/>
        <v>81</v>
      </c>
      <c r="G45" s="12" t="s">
        <v>85</v>
      </c>
      <c r="H45" s="37">
        <v>0</v>
      </c>
      <c r="I45" s="10">
        <v>209</v>
      </c>
      <c r="J45" s="8">
        <f t="shared" si="1"/>
        <v>209</v>
      </c>
      <c r="K45" s="2"/>
      <c r="L45" s="2"/>
      <c r="M45" s="2"/>
      <c r="N45" s="2"/>
      <c r="O45" s="2"/>
      <c r="P45" s="2"/>
      <c r="Q45" s="2"/>
    </row>
    <row r="46" spans="1:17" ht="15.75" customHeight="1" x14ac:dyDescent="0.25">
      <c r="A46" s="8">
        <f t="shared" si="4"/>
        <v>34</v>
      </c>
      <c r="B46" s="9" t="s">
        <v>86</v>
      </c>
      <c r="C46" s="37">
        <v>0</v>
      </c>
      <c r="D46" s="10">
        <v>209</v>
      </c>
      <c r="E46" s="8">
        <f t="shared" si="0"/>
        <v>209</v>
      </c>
      <c r="F46" s="8">
        <f t="shared" si="5"/>
        <v>82</v>
      </c>
      <c r="G46" s="12" t="s">
        <v>87</v>
      </c>
      <c r="H46" s="37">
        <v>0</v>
      </c>
      <c r="I46" s="10">
        <v>209</v>
      </c>
      <c r="J46" s="8">
        <f t="shared" si="1"/>
        <v>209</v>
      </c>
      <c r="K46" s="2"/>
      <c r="L46" s="2"/>
      <c r="M46" s="2"/>
      <c r="N46" s="2"/>
      <c r="O46" s="2"/>
      <c r="P46" s="2"/>
      <c r="Q46" s="2"/>
    </row>
    <row r="47" spans="1:17" ht="15.75" customHeight="1" x14ac:dyDescent="0.25">
      <c r="A47" s="8">
        <f t="shared" si="4"/>
        <v>35</v>
      </c>
      <c r="B47" s="9" t="s">
        <v>88</v>
      </c>
      <c r="C47" s="37">
        <v>0</v>
      </c>
      <c r="D47" s="10">
        <v>209</v>
      </c>
      <c r="E47" s="8">
        <f t="shared" si="0"/>
        <v>209</v>
      </c>
      <c r="F47" s="8">
        <f t="shared" si="5"/>
        <v>83</v>
      </c>
      <c r="G47" s="12" t="s">
        <v>89</v>
      </c>
      <c r="H47" s="37">
        <v>0</v>
      </c>
      <c r="I47" s="10">
        <v>209</v>
      </c>
      <c r="J47" s="8">
        <f t="shared" si="1"/>
        <v>209</v>
      </c>
      <c r="K47" s="2"/>
      <c r="L47" s="2"/>
      <c r="M47" s="2"/>
      <c r="N47" s="2"/>
      <c r="O47" s="2"/>
      <c r="P47" s="2"/>
      <c r="Q47" s="2"/>
    </row>
    <row r="48" spans="1:17" ht="15.75" customHeight="1" x14ac:dyDescent="0.25">
      <c r="A48" s="8">
        <f t="shared" si="4"/>
        <v>36</v>
      </c>
      <c r="B48" s="9" t="s">
        <v>90</v>
      </c>
      <c r="C48" s="37">
        <v>0</v>
      </c>
      <c r="D48" s="10">
        <v>209</v>
      </c>
      <c r="E48" s="8">
        <f t="shared" si="0"/>
        <v>209</v>
      </c>
      <c r="F48" s="8">
        <f t="shared" si="5"/>
        <v>84</v>
      </c>
      <c r="G48" s="12" t="s">
        <v>91</v>
      </c>
      <c r="H48" s="37">
        <v>0</v>
      </c>
      <c r="I48" s="10">
        <v>209</v>
      </c>
      <c r="J48" s="8">
        <f t="shared" si="1"/>
        <v>209</v>
      </c>
      <c r="K48" s="2"/>
      <c r="L48" s="2"/>
      <c r="M48" s="2"/>
      <c r="N48" s="2"/>
      <c r="O48" s="2"/>
      <c r="P48" s="2"/>
      <c r="Q48" s="2"/>
    </row>
    <row r="49" spans="1:17" ht="15.75" customHeight="1" x14ac:dyDescent="0.25">
      <c r="A49" s="8">
        <f t="shared" si="4"/>
        <v>37</v>
      </c>
      <c r="B49" s="9" t="s">
        <v>92</v>
      </c>
      <c r="C49" s="37">
        <v>0</v>
      </c>
      <c r="D49" s="10">
        <v>209</v>
      </c>
      <c r="E49" s="8">
        <f t="shared" si="0"/>
        <v>209</v>
      </c>
      <c r="F49" s="8">
        <f t="shared" si="5"/>
        <v>85</v>
      </c>
      <c r="G49" s="12" t="s">
        <v>93</v>
      </c>
      <c r="H49" s="37">
        <v>0</v>
      </c>
      <c r="I49" s="10">
        <v>209</v>
      </c>
      <c r="J49" s="8">
        <f t="shared" si="1"/>
        <v>209</v>
      </c>
      <c r="K49" s="2"/>
      <c r="L49" s="2"/>
      <c r="M49" s="2"/>
      <c r="N49" s="2"/>
      <c r="O49" s="2"/>
      <c r="P49" s="2"/>
      <c r="Q49" s="2"/>
    </row>
    <row r="50" spans="1:17" ht="15.75" customHeight="1" x14ac:dyDescent="0.25">
      <c r="A50" s="8">
        <f t="shared" si="4"/>
        <v>38</v>
      </c>
      <c r="B50" s="12" t="s">
        <v>94</v>
      </c>
      <c r="C50" s="37">
        <v>0</v>
      </c>
      <c r="D50" s="10">
        <v>209</v>
      </c>
      <c r="E50" s="8">
        <f t="shared" si="0"/>
        <v>209</v>
      </c>
      <c r="F50" s="8">
        <f t="shared" si="5"/>
        <v>86</v>
      </c>
      <c r="G50" s="12" t="s">
        <v>95</v>
      </c>
      <c r="H50" s="37">
        <v>0</v>
      </c>
      <c r="I50" s="10">
        <v>209</v>
      </c>
      <c r="J50" s="8">
        <f t="shared" si="1"/>
        <v>209</v>
      </c>
      <c r="K50" s="2"/>
      <c r="L50" s="2"/>
      <c r="M50" s="2"/>
      <c r="N50" s="2"/>
      <c r="O50" s="2"/>
      <c r="P50" s="2"/>
      <c r="Q50" s="2"/>
    </row>
    <row r="51" spans="1:17" ht="15.75" customHeight="1" x14ac:dyDescent="0.25">
      <c r="A51" s="8">
        <f t="shared" si="4"/>
        <v>39</v>
      </c>
      <c r="B51" s="12" t="s">
        <v>96</v>
      </c>
      <c r="C51" s="37">
        <v>0</v>
      </c>
      <c r="D51" s="10">
        <v>209</v>
      </c>
      <c r="E51" s="8">
        <f t="shared" si="0"/>
        <v>209</v>
      </c>
      <c r="F51" s="8">
        <f t="shared" si="5"/>
        <v>87</v>
      </c>
      <c r="G51" s="12" t="s">
        <v>97</v>
      </c>
      <c r="H51" s="37">
        <v>0</v>
      </c>
      <c r="I51" s="10">
        <v>209</v>
      </c>
      <c r="J51" s="8">
        <f t="shared" si="1"/>
        <v>209</v>
      </c>
      <c r="K51" s="2"/>
      <c r="L51" s="2"/>
      <c r="M51" s="2"/>
      <c r="N51" s="2"/>
      <c r="O51" s="2"/>
      <c r="P51" s="2"/>
      <c r="Q51" s="2"/>
    </row>
    <row r="52" spans="1:17" ht="15.75" customHeight="1" x14ac:dyDescent="0.25">
      <c r="A52" s="8">
        <f t="shared" si="4"/>
        <v>40</v>
      </c>
      <c r="B52" s="12" t="s">
        <v>98</v>
      </c>
      <c r="C52" s="37">
        <v>0</v>
      </c>
      <c r="D52" s="10">
        <v>209</v>
      </c>
      <c r="E52" s="8">
        <f t="shared" si="0"/>
        <v>209</v>
      </c>
      <c r="F52" s="8">
        <f t="shared" si="5"/>
        <v>88</v>
      </c>
      <c r="G52" s="12" t="s">
        <v>99</v>
      </c>
      <c r="H52" s="37">
        <v>0</v>
      </c>
      <c r="I52" s="10">
        <v>209</v>
      </c>
      <c r="J52" s="8">
        <f t="shared" si="1"/>
        <v>209</v>
      </c>
      <c r="K52" s="2"/>
      <c r="L52" s="2"/>
      <c r="M52" s="2"/>
      <c r="N52" s="2"/>
      <c r="O52" s="2"/>
      <c r="P52" s="2"/>
      <c r="Q52" s="2"/>
    </row>
    <row r="53" spans="1:17" ht="15.75" customHeight="1" x14ac:dyDescent="0.25">
      <c r="A53" s="8">
        <f t="shared" si="4"/>
        <v>41</v>
      </c>
      <c r="B53" s="12" t="s">
        <v>100</v>
      </c>
      <c r="C53" s="37">
        <v>0</v>
      </c>
      <c r="D53" s="10">
        <v>209</v>
      </c>
      <c r="E53" s="8">
        <f t="shared" si="0"/>
        <v>209</v>
      </c>
      <c r="F53" s="8">
        <f t="shared" si="5"/>
        <v>89</v>
      </c>
      <c r="G53" s="12" t="s">
        <v>101</v>
      </c>
      <c r="H53" s="37">
        <v>0</v>
      </c>
      <c r="I53" s="10">
        <v>209</v>
      </c>
      <c r="J53" s="8">
        <f t="shared" si="1"/>
        <v>209</v>
      </c>
      <c r="K53" s="2"/>
      <c r="L53" s="13"/>
      <c r="M53" s="13"/>
      <c r="N53" s="13"/>
      <c r="O53" s="2"/>
      <c r="P53" s="2"/>
      <c r="Q53" s="2"/>
    </row>
    <row r="54" spans="1:17" ht="15.75" customHeight="1" x14ac:dyDescent="0.25">
      <c r="A54" s="8">
        <f t="shared" si="4"/>
        <v>42</v>
      </c>
      <c r="B54" s="12" t="s">
        <v>102</v>
      </c>
      <c r="C54" s="37">
        <v>0</v>
      </c>
      <c r="D54" s="10">
        <v>209</v>
      </c>
      <c r="E54" s="8">
        <f t="shared" si="0"/>
        <v>209</v>
      </c>
      <c r="F54" s="8">
        <f t="shared" si="5"/>
        <v>90</v>
      </c>
      <c r="G54" s="12" t="s">
        <v>103</v>
      </c>
      <c r="H54" s="37">
        <v>0</v>
      </c>
      <c r="I54" s="10">
        <v>209</v>
      </c>
      <c r="J54" s="8">
        <f t="shared" si="1"/>
        <v>209</v>
      </c>
      <c r="K54" s="2"/>
      <c r="L54" s="13"/>
      <c r="M54" s="13"/>
      <c r="N54" s="13"/>
      <c r="O54" s="2"/>
      <c r="P54" s="2"/>
      <c r="Q54" s="2"/>
    </row>
    <row r="55" spans="1:17" ht="15.75" customHeight="1" x14ac:dyDescent="0.25">
      <c r="A55" s="8">
        <f t="shared" si="4"/>
        <v>43</v>
      </c>
      <c r="B55" s="12" t="s">
        <v>104</v>
      </c>
      <c r="C55" s="37">
        <v>0</v>
      </c>
      <c r="D55" s="10">
        <v>209</v>
      </c>
      <c r="E55" s="8">
        <f t="shared" si="0"/>
        <v>209</v>
      </c>
      <c r="F55" s="8">
        <f t="shared" si="5"/>
        <v>91</v>
      </c>
      <c r="G55" s="12" t="s">
        <v>105</v>
      </c>
      <c r="H55" s="37">
        <v>0</v>
      </c>
      <c r="I55" s="10">
        <v>209</v>
      </c>
      <c r="J55" s="8">
        <f t="shared" si="1"/>
        <v>209</v>
      </c>
      <c r="K55" s="2"/>
      <c r="L55" s="13"/>
      <c r="M55" s="13"/>
      <c r="N55" s="13"/>
      <c r="O55" s="2"/>
      <c r="P55" s="2"/>
      <c r="Q55" s="2"/>
    </row>
    <row r="56" spans="1:17" ht="15.75" customHeight="1" x14ac:dyDescent="0.25">
      <c r="A56" s="8">
        <f t="shared" si="4"/>
        <v>44</v>
      </c>
      <c r="B56" s="12" t="s">
        <v>106</v>
      </c>
      <c r="C56" s="37">
        <v>0</v>
      </c>
      <c r="D56" s="10">
        <v>209</v>
      </c>
      <c r="E56" s="8">
        <f t="shared" si="0"/>
        <v>209</v>
      </c>
      <c r="F56" s="8">
        <f t="shared" si="5"/>
        <v>92</v>
      </c>
      <c r="G56" s="12" t="s">
        <v>107</v>
      </c>
      <c r="H56" s="37">
        <v>0</v>
      </c>
      <c r="I56" s="10">
        <v>209</v>
      </c>
      <c r="J56" s="8">
        <f t="shared" si="1"/>
        <v>209</v>
      </c>
      <c r="K56" s="2"/>
      <c r="L56" s="13"/>
      <c r="M56" s="13"/>
      <c r="N56" s="13"/>
      <c r="O56" s="2"/>
      <c r="P56" s="2"/>
      <c r="Q56" s="2"/>
    </row>
    <row r="57" spans="1:17" ht="15.75" customHeight="1" x14ac:dyDescent="0.25">
      <c r="A57" s="8">
        <f t="shared" si="4"/>
        <v>45</v>
      </c>
      <c r="B57" s="12" t="s">
        <v>108</v>
      </c>
      <c r="C57" s="37">
        <v>0</v>
      </c>
      <c r="D57" s="10">
        <v>209</v>
      </c>
      <c r="E57" s="8">
        <f t="shared" si="0"/>
        <v>209</v>
      </c>
      <c r="F57" s="8">
        <f t="shared" si="5"/>
        <v>93</v>
      </c>
      <c r="G57" s="12" t="s">
        <v>109</v>
      </c>
      <c r="H57" s="37">
        <v>0</v>
      </c>
      <c r="I57" s="10">
        <v>209</v>
      </c>
      <c r="J57" s="8">
        <f t="shared" si="1"/>
        <v>209</v>
      </c>
      <c r="K57" s="2"/>
      <c r="L57" s="14"/>
      <c r="M57" s="13"/>
      <c r="N57" s="15"/>
      <c r="O57" s="2"/>
      <c r="P57" s="2"/>
      <c r="Q57" s="2"/>
    </row>
    <row r="58" spans="1:17" ht="15.75" customHeight="1" x14ac:dyDescent="0.25">
      <c r="A58" s="8">
        <f t="shared" si="4"/>
        <v>46</v>
      </c>
      <c r="B58" s="12" t="s">
        <v>110</v>
      </c>
      <c r="C58" s="37">
        <v>0</v>
      </c>
      <c r="D58" s="10">
        <v>209</v>
      </c>
      <c r="E58" s="8">
        <f t="shared" si="0"/>
        <v>209</v>
      </c>
      <c r="F58" s="8">
        <f t="shared" si="5"/>
        <v>94</v>
      </c>
      <c r="G58" s="12" t="s">
        <v>111</v>
      </c>
      <c r="H58" s="37">
        <v>0</v>
      </c>
      <c r="I58" s="10">
        <v>209</v>
      </c>
      <c r="J58" s="8">
        <f t="shared" si="1"/>
        <v>209</v>
      </c>
      <c r="K58" s="2"/>
      <c r="L58" s="16"/>
      <c r="M58" s="13"/>
      <c r="N58" s="15"/>
      <c r="O58" s="2"/>
      <c r="P58" s="2"/>
      <c r="Q58" s="2"/>
    </row>
    <row r="59" spans="1:17" ht="15.75" customHeight="1" x14ac:dyDescent="0.25">
      <c r="A59" s="17">
        <f t="shared" si="4"/>
        <v>47</v>
      </c>
      <c r="B59" s="18" t="s">
        <v>112</v>
      </c>
      <c r="C59" s="37">
        <v>0</v>
      </c>
      <c r="D59" s="10">
        <v>209</v>
      </c>
      <c r="E59" s="17">
        <f t="shared" si="0"/>
        <v>209</v>
      </c>
      <c r="F59" s="17">
        <f t="shared" si="5"/>
        <v>95</v>
      </c>
      <c r="G59" s="18" t="s">
        <v>113</v>
      </c>
      <c r="H59" s="37">
        <v>0</v>
      </c>
      <c r="I59" s="10">
        <v>209</v>
      </c>
      <c r="J59" s="17">
        <f t="shared" si="1"/>
        <v>209</v>
      </c>
      <c r="K59" s="2"/>
      <c r="L59" s="16"/>
      <c r="M59" s="19"/>
      <c r="N59" s="15"/>
      <c r="O59" s="2"/>
      <c r="P59" s="2"/>
      <c r="Q59" s="2"/>
    </row>
    <row r="60" spans="1:17" ht="15.75" customHeight="1" x14ac:dyDescent="0.25">
      <c r="A60" s="17">
        <f t="shared" si="4"/>
        <v>48</v>
      </c>
      <c r="B60" s="18" t="s">
        <v>114</v>
      </c>
      <c r="C60" s="37">
        <v>0</v>
      </c>
      <c r="D60" s="10">
        <v>209</v>
      </c>
      <c r="E60" s="17">
        <f t="shared" si="0"/>
        <v>209</v>
      </c>
      <c r="F60" s="17">
        <f t="shared" si="5"/>
        <v>96</v>
      </c>
      <c r="G60" s="18" t="s">
        <v>115</v>
      </c>
      <c r="H60" s="37">
        <v>0</v>
      </c>
      <c r="I60" s="10">
        <v>209</v>
      </c>
      <c r="J60" s="17">
        <f t="shared" si="1"/>
        <v>209</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0.5" customHeight="1" x14ac:dyDescent="0.25">
      <c r="A62" s="129" t="s">
        <v>171</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164</v>
      </c>
      <c r="F63" s="137"/>
      <c r="G63" s="138"/>
      <c r="H63" s="21">
        <v>0</v>
      </c>
      <c r="I63" s="21">
        <v>5.782</v>
      </c>
      <c r="J63" s="21">
        <f>H63+I63</f>
        <v>5.782</v>
      </c>
      <c r="K63" s="2"/>
      <c r="L63" s="22">
        <v>372</v>
      </c>
      <c r="M63" s="32">
        <f>L63/1000</f>
        <v>0.372</v>
      </c>
      <c r="N63" s="4"/>
      <c r="O63" s="7"/>
      <c r="P63" s="7"/>
      <c r="Q63" s="7"/>
    </row>
    <row r="64" spans="1:17" ht="30" customHeight="1" x14ac:dyDescent="0.25">
      <c r="A64" s="134"/>
      <c r="B64" s="135"/>
      <c r="C64" s="135"/>
      <c r="D64" s="135"/>
      <c r="E64" s="139" t="s">
        <v>165</v>
      </c>
      <c r="F64" s="140"/>
      <c r="G64" s="141"/>
      <c r="H64" s="36">
        <v>0</v>
      </c>
      <c r="I64" s="36">
        <f>L82</f>
        <v>0.372</v>
      </c>
      <c r="J64" s="36">
        <f>H64+I64</f>
        <v>0.372</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163</v>
      </c>
      <c r="B66" s="143"/>
      <c r="C66" s="143"/>
      <c r="D66" s="143"/>
      <c r="E66" s="143"/>
      <c r="F66" s="143"/>
      <c r="G66" s="143"/>
      <c r="H66" s="143"/>
      <c r="I66" s="143"/>
      <c r="J66" s="144"/>
      <c r="K66" s="2" t="s">
        <v>124</v>
      </c>
      <c r="L66" s="24"/>
      <c r="M66" s="27">
        <v>0.108</v>
      </c>
      <c r="N66" s="28">
        <v>0.63600000000000001</v>
      </c>
      <c r="O66" s="29">
        <f>M66+N66</f>
        <v>0.74399999999999999</v>
      </c>
      <c r="P66" s="29">
        <f>O66/J63*100</f>
        <v>12.867519889311657</v>
      </c>
      <c r="Q66" s="7"/>
    </row>
    <row r="67" spans="1:17" ht="25.5" customHeight="1" x14ac:dyDescent="0.25">
      <c r="A67" s="30"/>
      <c r="B67" s="31"/>
      <c r="C67" s="31"/>
      <c r="D67" s="31"/>
      <c r="E67" s="31"/>
      <c r="F67" s="31"/>
      <c r="G67" s="31"/>
      <c r="H67" s="145" t="s">
        <v>125</v>
      </c>
      <c r="I67" s="146"/>
      <c r="J67" s="147"/>
      <c r="K67" s="2"/>
      <c r="L67" s="4"/>
      <c r="M67" s="29">
        <f>H63+H64</f>
        <v>0</v>
      </c>
      <c r="N67" s="29">
        <f>I63+I64-N66-0.018-M66-0.018</f>
        <v>5.3740000000000006</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0.22391666666666668</v>
      </c>
      <c r="O69" s="23"/>
      <c r="P69" s="32">
        <f>M69+N69</f>
        <v>0.22391666666666668</v>
      </c>
      <c r="Q69" s="7"/>
    </row>
    <row r="70" spans="1:17" ht="15.75" customHeight="1" x14ac:dyDescent="0.25">
      <c r="A70" s="2"/>
      <c r="B70" s="2"/>
      <c r="C70" s="2"/>
      <c r="D70" s="2"/>
      <c r="E70" s="2"/>
      <c r="F70" s="2"/>
      <c r="G70" s="2"/>
      <c r="H70" s="2"/>
      <c r="I70" s="2"/>
      <c r="J70" s="2"/>
      <c r="K70" s="2"/>
      <c r="L70" s="7"/>
      <c r="M70" s="29">
        <f>M69*1000</f>
        <v>0</v>
      </c>
      <c r="N70" s="29">
        <f>N69*1000</f>
        <v>223.91666666666669</v>
      </c>
      <c r="O70" s="23"/>
      <c r="P70" s="29">
        <f>M70+N70</f>
        <v>223.91666666666669</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52"/>
      <c r="F72" s="2"/>
      <c r="G72" s="2"/>
      <c r="H72" s="2"/>
      <c r="I72" s="2"/>
      <c r="J72" s="52"/>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-0.372</v>
      </c>
      <c r="O81" s="2"/>
      <c r="P81" s="2"/>
      <c r="Q81" s="2"/>
    </row>
    <row r="82" spans="1:17" ht="15.75" customHeight="1" x14ac:dyDescent="0.25">
      <c r="A82" s="2"/>
      <c r="B82" s="2"/>
      <c r="C82" s="2"/>
      <c r="D82" s="2"/>
      <c r="E82" s="2"/>
      <c r="F82" s="2"/>
      <c r="G82" s="2"/>
      <c r="H82" s="2"/>
      <c r="I82" s="2"/>
      <c r="J82" s="2"/>
      <c r="K82" s="35">
        <v>0</v>
      </c>
      <c r="L82" s="35">
        <f>L81-N81</f>
        <v>0.372</v>
      </c>
      <c r="M82" s="32">
        <f>K82+L82</f>
        <v>0.372</v>
      </c>
      <c r="N82" s="32">
        <f>N81/2</f>
        <v>-0.186</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10" workbookViewId="0">
      <selection activeCell="L11" sqref="L11:N38"/>
    </sheetView>
  </sheetViews>
  <sheetFormatPr defaultColWidth="14.42578125" defaultRowHeight="15" x14ac:dyDescent="0.25"/>
  <cols>
    <col min="1" max="1" width="10.5703125" style="55" customWidth="1"/>
    <col min="2" max="2" width="18.5703125" style="55" customWidth="1"/>
    <col min="3" max="4" width="12.7109375" style="55" customWidth="1"/>
    <col min="5" max="5" width="14.7109375" style="55" customWidth="1"/>
    <col min="6" max="6" width="12.42578125" style="55" customWidth="1"/>
    <col min="7" max="7" width="15.140625" style="55" customWidth="1"/>
    <col min="8" max="9" width="12.7109375" style="55" customWidth="1"/>
    <col min="10" max="10" width="15" style="55" customWidth="1"/>
    <col min="11" max="11" width="9.140625" style="55" customWidth="1"/>
    <col min="12" max="12" width="13" style="55" customWidth="1"/>
    <col min="13" max="13" width="12.7109375" style="55" customWidth="1"/>
    <col min="14" max="14" width="14.28515625" style="55" customWidth="1"/>
    <col min="15" max="15" width="7.85546875" style="55" customWidth="1"/>
    <col min="16" max="17" width="9.140625" style="55" customWidth="1"/>
    <col min="18" max="16384" width="14.42578125" style="55"/>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166</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184</v>
      </c>
      <c r="D9" s="116"/>
      <c r="E9" s="116"/>
      <c r="F9" s="116"/>
      <c r="G9" s="116"/>
      <c r="H9" s="116"/>
      <c r="I9" s="116"/>
      <c r="J9" s="117"/>
      <c r="K9" s="6"/>
      <c r="L9" s="6"/>
      <c r="M9" s="6"/>
      <c r="N9" s="6"/>
      <c r="O9" s="6"/>
      <c r="P9" s="6"/>
      <c r="Q9" s="6"/>
    </row>
    <row r="10" spans="1:17" x14ac:dyDescent="0.25">
      <c r="A10" s="111" t="s">
        <v>14</v>
      </c>
      <c r="B10" s="104"/>
      <c r="C10" s="115" t="s">
        <v>170</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210</v>
      </c>
      <c r="E13" s="11">
        <f t="shared" ref="E13:E60" si="0">SUM(C13,D13)</f>
        <v>210</v>
      </c>
      <c r="F13" s="8">
        <v>49</v>
      </c>
      <c r="G13" s="12" t="s">
        <v>21</v>
      </c>
      <c r="H13" s="37">
        <v>0</v>
      </c>
      <c r="I13" s="10">
        <v>210</v>
      </c>
      <c r="J13" s="8">
        <f t="shared" ref="J13:J60" si="1">SUM(H13,I13)</f>
        <v>210</v>
      </c>
      <c r="K13" s="2"/>
      <c r="L13" s="2"/>
      <c r="M13" s="7"/>
      <c r="N13" s="7"/>
      <c r="O13" s="2"/>
      <c r="P13" s="2"/>
      <c r="Q13" s="2"/>
    </row>
    <row r="14" spans="1:17" x14ac:dyDescent="0.25">
      <c r="A14" s="8">
        <f t="shared" ref="A14:A36" si="2">A13+1</f>
        <v>2</v>
      </c>
      <c r="B14" s="9" t="s">
        <v>22</v>
      </c>
      <c r="C14" s="37">
        <v>0</v>
      </c>
      <c r="D14" s="10">
        <v>210</v>
      </c>
      <c r="E14" s="11">
        <f t="shared" si="0"/>
        <v>210</v>
      </c>
      <c r="F14" s="8">
        <f t="shared" ref="F14:F36" si="3">F13+1</f>
        <v>50</v>
      </c>
      <c r="G14" s="12" t="s">
        <v>23</v>
      </c>
      <c r="H14" s="37">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7">
        <v>0</v>
      </c>
      <c r="D15" s="10">
        <v>210</v>
      </c>
      <c r="E15" s="11">
        <f t="shared" si="0"/>
        <v>210</v>
      </c>
      <c r="F15" s="8">
        <f t="shared" si="3"/>
        <v>51</v>
      </c>
      <c r="G15" s="12" t="s">
        <v>25</v>
      </c>
      <c r="H15" s="37">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7">
        <v>0</v>
      </c>
      <c r="D16" s="10">
        <v>210</v>
      </c>
      <c r="E16" s="11">
        <f t="shared" si="0"/>
        <v>210</v>
      </c>
      <c r="F16" s="8">
        <f t="shared" si="3"/>
        <v>52</v>
      </c>
      <c r="G16" s="12" t="s">
        <v>27</v>
      </c>
      <c r="H16" s="37">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7">
        <v>0</v>
      </c>
      <c r="D17" s="10">
        <v>210</v>
      </c>
      <c r="E17" s="11">
        <f t="shared" si="0"/>
        <v>210</v>
      </c>
      <c r="F17" s="8">
        <f t="shared" si="3"/>
        <v>53</v>
      </c>
      <c r="G17" s="12" t="s">
        <v>29</v>
      </c>
      <c r="H17" s="37">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7">
        <v>0</v>
      </c>
      <c r="D18" s="10">
        <v>210</v>
      </c>
      <c r="E18" s="11">
        <f t="shared" si="0"/>
        <v>210</v>
      </c>
      <c r="F18" s="8">
        <f t="shared" si="3"/>
        <v>54</v>
      </c>
      <c r="G18" s="12" t="s">
        <v>31</v>
      </c>
      <c r="H18" s="37">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7">
        <v>0</v>
      </c>
      <c r="D19" s="10">
        <v>210</v>
      </c>
      <c r="E19" s="11">
        <f t="shared" si="0"/>
        <v>210</v>
      </c>
      <c r="F19" s="8">
        <f t="shared" si="3"/>
        <v>55</v>
      </c>
      <c r="G19" s="12" t="s">
        <v>33</v>
      </c>
      <c r="H19" s="37">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7">
        <v>0</v>
      </c>
      <c r="D20" s="10">
        <v>210</v>
      </c>
      <c r="E20" s="11">
        <f t="shared" si="0"/>
        <v>210</v>
      </c>
      <c r="F20" s="8">
        <f t="shared" si="3"/>
        <v>56</v>
      </c>
      <c r="G20" s="12" t="s">
        <v>35</v>
      </c>
      <c r="H20" s="37">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7">
        <v>0</v>
      </c>
      <c r="D21" s="10">
        <v>210</v>
      </c>
      <c r="E21" s="11">
        <f t="shared" si="0"/>
        <v>210</v>
      </c>
      <c r="F21" s="8">
        <f t="shared" si="3"/>
        <v>57</v>
      </c>
      <c r="G21" s="12" t="s">
        <v>37</v>
      </c>
      <c r="H21" s="37">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7">
        <v>0</v>
      </c>
      <c r="D22" s="10">
        <v>210</v>
      </c>
      <c r="E22" s="11">
        <f t="shared" si="0"/>
        <v>210</v>
      </c>
      <c r="F22" s="8">
        <f t="shared" si="3"/>
        <v>58</v>
      </c>
      <c r="G22" s="12" t="s">
        <v>39</v>
      </c>
      <c r="H22" s="37">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7">
        <v>0</v>
      </c>
      <c r="D23" s="10">
        <v>210</v>
      </c>
      <c r="E23" s="11">
        <f t="shared" si="0"/>
        <v>210</v>
      </c>
      <c r="F23" s="8">
        <f t="shared" si="3"/>
        <v>59</v>
      </c>
      <c r="G23" s="12" t="s">
        <v>41</v>
      </c>
      <c r="H23" s="37">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7">
        <v>0</v>
      </c>
      <c r="D24" s="10">
        <v>210</v>
      </c>
      <c r="E24" s="11">
        <f t="shared" si="0"/>
        <v>210</v>
      </c>
      <c r="F24" s="8">
        <f t="shared" si="3"/>
        <v>60</v>
      </c>
      <c r="G24" s="12" t="s">
        <v>43</v>
      </c>
      <c r="H24" s="37">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7">
        <v>0</v>
      </c>
      <c r="D25" s="10">
        <v>210</v>
      </c>
      <c r="E25" s="11">
        <f t="shared" si="0"/>
        <v>210</v>
      </c>
      <c r="F25" s="8">
        <f t="shared" si="3"/>
        <v>61</v>
      </c>
      <c r="G25" s="12" t="s">
        <v>45</v>
      </c>
      <c r="H25" s="37">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7">
        <v>0</v>
      </c>
      <c r="D26" s="10">
        <v>210</v>
      </c>
      <c r="E26" s="11">
        <f t="shared" si="0"/>
        <v>210</v>
      </c>
      <c r="F26" s="8">
        <f t="shared" si="3"/>
        <v>62</v>
      </c>
      <c r="G26" s="12" t="s">
        <v>47</v>
      </c>
      <c r="H26" s="37">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7">
        <v>0</v>
      </c>
      <c r="D27" s="10">
        <v>210</v>
      </c>
      <c r="E27" s="11">
        <f t="shared" si="0"/>
        <v>210</v>
      </c>
      <c r="F27" s="8">
        <f t="shared" si="3"/>
        <v>63</v>
      </c>
      <c r="G27" s="12" t="s">
        <v>49</v>
      </c>
      <c r="H27" s="37">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7">
        <v>0</v>
      </c>
      <c r="D28" s="10">
        <v>210</v>
      </c>
      <c r="E28" s="11">
        <f t="shared" si="0"/>
        <v>210</v>
      </c>
      <c r="F28" s="8">
        <f t="shared" si="3"/>
        <v>64</v>
      </c>
      <c r="G28" s="12" t="s">
        <v>51</v>
      </c>
      <c r="H28" s="37">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7">
        <v>0</v>
      </c>
      <c r="D29" s="10">
        <v>210</v>
      </c>
      <c r="E29" s="11">
        <f t="shared" si="0"/>
        <v>210</v>
      </c>
      <c r="F29" s="8">
        <f t="shared" si="3"/>
        <v>65</v>
      </c>
      <c r="G29" s="12" t="s">
        <v>53</v>
      </c>
      <c r="H29" s="37">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7">
        <v>0</v>
      </c>
      <c r="D30" s="10">
        <v>210</v>
      </c>
      <c r="E30" s="11">
        <f t="shared" si="0"/>
        <v>210</v>
      </c>
      <c r="F30" s="8">
        <f t="shared" si="3"/>
        <v>66</v>
      </c>
      <c r="G30" s="12" t="s">
        <v>55</v>
      </c>
      <c r="H30" s="37">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7">
        <v>0</v>
      </c>
      <c r="D31" s="10">
        <v>210</v>
      </c>
      <c r="E31" s="11">
        <f t="shared" si="0"/>
        <v>210</v>
      </c>
      <c r="F31" s="8">
        <f t="shared" si="3"/>
        <v>67</v>
      </c>
      <c r="G31" s="12" t="s">
        <v>57</v>
      </c>
      <c r="H31" s="37">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7">
        <v>0</v>
      </c>
      <c r="D32" s="10">
        <v>210</v>
      </c>
      <c r="E32" s="11">
        <f t="shared" si="0"/>
        <v>210</v>
      </c>
      <c r="F32" s="8">
        <f t="shared" si="3"/>
        <v>68</v>
      </c>
      <c r="G32" s="12" t="s">
        <v>59</v>
      </c>
      <c r="H32" s="37">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7">
        <v>0</v>
      </c>
      <c r="D33" s="10">
        <v>210</v>
      </c>
      <c r="E33" s="11">
        <f t="shared" si="0"/>
        <v>210</v>
      </c>
      <c r="F33" s="8">
        <f t="shared" si="3"/>
        <v>69</v>
      </c>
      <c r="G33" s="12" t="s">
        <v>61</v>
      </c>
      <c r="H33" s="37">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7">
        <v>0</v>
      </c>
      <c r="D34" s="10">
        <v>210</v>
      </c>
      <c r="E34" s="11">
        <f t="shared" si="0"/>
        <v>210</v>
      </c>
      <c r="F34" s="8">
        <f t="shared" si="3"/>
        <v>70</v>
      </c>
      <c r="G34" s="12" t="s">
        <v>63</v>
      </c>
      <c r="H34" s="37">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7">
        <v>0</v>
      </c>
      <c r="D35" s="10">
        <v>210</v>
      </c>
      <c r="E35" s="11">
        <f t="shared" si="0"/>
        <v>210</v>
      </c>
      <c r="F35" s="8">
        <f t="shared" si="3"/>
        <v>71</v>
      </c>
      <c r="G35" s="12" t="s">
        <v>65</v>
      </c>
      <c r="H35" s="37">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7">
        <v>0</v>
      </c>
      <c r="D36" s="10">
        <v>210</v>
      </c>
      <c r="E36" s="11">
        <f t="shared" si="0"/>
        <v>210</v>
      </c>
      <c r="F36" s="8">
        <f t="shared" si="3"/>
        <v>72</v>
      </c>
      <c r="G36" s="12" t="s">
        <v>67</v>
      </c>
      <c r="H36" s="37">
        <v>0</v>
      </c>
      <c r="I36" s="10">
        <v>210</v>
      </c>
      <c r="J36" s="8">
        <f t="shared" si="1"/>
        <v>210</v>
      </c>
      <c r="K36" s="2"/>
      <c r="L36" s="101" t="s">
        <v>101</v>
      </c>
      <c r="M36" s="7">
        <f>AVERAGE(H53:H56)</f>
        <v>0</v>
      </c>
      <c r="N36" s="7">
        <f>AVERAGE(I53:I56)</f>
        <v>210</v>
      </c>
      <c r="O36" s="2"/>
      <c r="P36" s="2"/>
      <c r="Q36" s="2"/>
    </row>
    <row r="37" spans="1:17" ht="15.75" customHeight="1" x14ac:dyDescent="0.25">
      <c r="A37" s="8">
        <v>25</v>
      </c>
      <c r="B37" s="9" t="s">
        <v>68</v>
      </c>
      <c r="C37" s="37">
        <v>0</v>
      </c>
      <c r="D37" s="10">
        <v>210</v>
      </c>
      <c r="E37" s="11">
        <f t="shared" si="0"/>
        <v>210</v>
      </c>
      <c r="F37" s="8">
        <v>73</v>
      </c>
      <c r="G37" s="12" t="s">
        <v>69</v>
      </c>
      <c r="H37" s="37">
        <v>0</v>
      </c>
      <c r="I37" s="10">
        <v>210</v>
      </c>
      <c r="J37" s="8">
        <f t="shared" si="1"/>
        <v>210</v>
      </c>
      <c r="K37" s="2"/>
      <c r="L37" s="101" t="s">
        <v>109</v>
      </c>
      <c r="M37" s="7">
        <f>AVERAGE(H57:H60)</f>
        <v>0</v>
      </c>
      <c r="N37" s="7">
        <f>AVERAGE(I57:I60)</f>
        <v>210</v>
      </c>
      <c r="O37" s="2"/>
      <c r="P37" s="2"/>
      <c r="Q37" s="2"/>
    </row>
    <row r="38" spans="1:17" ht="15.75" customHeight="1" x14ac:dyDescent="0.25">
      <c r="A38" s="8">
        <f t="shared" ref="A38:A60" si="4">A37+1</f>
        <v>26</v>
      </c>
      <c r="B38" s="9" t="s">
        <v>70</v>
      </c>
      <c r="C38" s="37">
        <v>0</v>
      </c>
      <c r="D38" s="10">
        <v>210</v>
      </c>
      <c r="E38" s="8">
        <f t="shared" si="0"/>
        <v>210</v>
      </c>
      <c r="F38" s="8">
        <f t="shared" ref="F38:F60" si="5">F37+1</f>
        <v>74</v>
      </c>
      <c r="G38" s="12" t="s">
        <v>71</v>
      </c>
      <c r="H38" s="37">
        <v>0</v>
      </c>
      <c r="I38" s="10">
        <v>210</v>
      </c>
      <c r="J38" s="8">
        <f t="shared" si="1"/>
        <v>210</v>
      </c>
      <c r="K38" s="2"/>
      <c r="L38" s="101" t="s">
        <v>302</v>
      </c>
      <c r="M38" s="101">
        <f>AVERAGE(M14:M37)</f>
        <v>0</v>
      </c>
      <c r="N38" s="101">
        <f>AVERAGE(N14:N37)</f>
        <v>210</v>
      </c>
      <c r="O38" s="2"/>
      <c r="P38" s="2"/>
      <c r="Q38" s="2"/>
    </row>
    <row r="39" spans="1:17" ht="15.75" customHeight="1" x14ac:dyDescent="0.25">
      <c r="A39" s="8">
        <f t="shared" si="4"/>
        <v>27</v>
      </c>
      <c r="B39" s="9" t="s">
        <v>72</v>
      </c>
      <c r="C39" s="37">
        <v>0</v>
      </c>
      <c r="D39" s="10">
        <v>210</v>
      </c>
      <c r="E39" s="8">
        <f t="shared" si="0"/>
        <v>210</v>
      </c>
      <c r="F39" s="8">
        <f t="shared" si="5"/>
        <v>75</v>
      </c>
      <c r="G39" s="12" t="s">
        <v>73</v>
      </c>
      <c r="H39" s="37">
        <v>0</v>
      </c>
      <c r="I39" s="10">
        <v>210</v>
      </c>
      <c r="J39" s="8">
        <f t="shared" si="1"/>
        <v>210</v>
      </c>
      <c r="K39" s="2"/>
      <c r="L39" s="2"/>
      <c r="M39" s="2"/>
      <c r="N39" s="2"/>
      <c r="O39" s="2"/>
      <c r="P39" s="2"/>
      <c r="Q39" s="2"/>
    </row>
    <row r="40" spans="1:17" ht="15.75" customHeight="1" x14ac:dyDescent="0.25">
      <c r="A40" s="8">
        <f t="shared" si="4"/>
        <v>28</v>
      </c>
      <c r="B40" s="9" t="s">
        <v>74</v>
      </c>
      <c r="C40" s="37">
        <v>0</v>
      </c>
      <c r="D40" s="10">
        <v>210</v>
      </c>
      <c r="E40" s="8">
        <f t="shared" si="0"/>
        <v>210</v>
      </c>
      <c r="F40" s="8">
        <f t="shared" si="5"/>
        <v>76</v>
      </c>
      <c r="G40" s="12" t="s">
        <v>75</v>
      </c>
      <c r="H40" s="37">
        <v>0</v>
      </c>
      <c r="I40" s="10">
        <v>210</v>
      </c>
      <c r="J40" s="8">
        <f t="shared" si="1"/>
        <v>210</v>
      </c>
      <c r="K40" s="2"/>
      <c r="L40" s="2"/>
      <c r="M40" s="2"/>
      <c r="N40" s="2"/>
      <c r="O40" s="2"/>
      <c r="P40" s="2"/>
      <c r="Q40" s="2"/>
    </row>
    <row r="41" spans="1:17" ht="15.75" customHeight="1" x14ac:dyDescent="0.25">
      <c r="A41" s="8">
        <f t="shared" si="4"/>
        <v>29</v>
      </c>
      <c r="B41" s="9" t="s">
        <v>76</v>
      </c>
      <c r="C41" s="37">
        <v>0</v>
      </c>
      <c r="D41" s="10">
        <v>210</v>
      </c>
      <c r="E41" s="8">
        <f t="shared" si="0"/>
        <v>210</v>
      </c>
      <c r="F41" s="8">
        <f t="shared" si="5"/>
        <v>77</v>
      </c>
      <c r="G41" s="12" t="s">
        <v>77</v>
      </c>
      <c r="H41" s="37">
        <v>0</v>
      </c>
      <c r="I41" s="10">
        <v>210</v>
      </c>
      <c r="J41" s="8">
        <f t="shared" si="1"/>
        <v>210</v>
      </c>
      <c r="K41" s="2"/>
      <c r="L41" s="2"/>
      <c r="M41" s="2"/>
      <c r="N41" s="2"/>
      <c r="O41" s="2"/>
      <c r="P41" s="2"/>
      <c r="Q41" s="2"/>
    </row>
    <row r="42" spans="1:17" ht="15.75" customHeight="1" x14ac:dyDescent="0.25">
      <c r="A42" s="8">
        <f t="shared" si="4"/>
        <v>30</v>
      </c>
      <c r="B42" s="9" t="s">
        <v>78</v>
      </c>
      <c r="C42" s="37">
        <v>0</v>
      </c>
      <c r="D42" s="10">
        <v>210</v>
      </c>
      <c r="E42" s="8">
        <f t="shared" si="0"/>
        <v>210</v>
      </c>
      <c r="F42" s="8">
        <f t="shared" si="5"/>
        <v>78</v>
      </c>
      <c r="G42" s="12" t="s">
        <v>79</v>
      </c>
      <c r="H42" s="37">
        <v>0</v>
      </c>
      <c r="I42" s="10">
        <v>210</v>
      </c>
      <c r="J42" s="8">
        <f t="shared" si="1"/>
        <v>210</v>
      </c>
      <c r="K42" s="2"/>
      <c r="L42" s="2"/>
      <c r="M42" s="2"/>
      <c r="N42" s="2"/>
      <c r="O42" s="2"/>
      <c r="P42" s="2"/>
      <c r="Q42" s="2"/>
    </row>
    <row r="43" spans="1:17" ht="15.75" customHeight="1" x14ac:dyDescent="0.25">
      <c r="A43" s="8">
        <f t="shared" si="4"/>
        <v>31</v>
      </c>
      <c r="B43" s="9" t="s">
        <v>80</v>
      </c>
      <c r="C43" s="37">
        <v>0</v>
      </c>
      <c r="D43" s="10">
        <v>210</v>
      </c>
      <c r="E43" s="8">
        <f t="shared" si="0"/>
        <v>210</v>
      </c>
      <c r="F43" s="8">
        <f t="shared" si="5"/>
        <v>79</v>
      </c>
      <c r="G43" s="12" t="s">
        <v>81</v>
      </c>
      <c r="H43" s="37">
        <v>0</v>
      </c>
      <c r="I43" s="10">
        <v>210</v>
      </c>
      <c r="J43" s="8">
        <f t="shared" si="1"/>
        <v>210</v>
      </c>
      <c r="K43" s="2"/>
      <c r="L43" s="2"/>
      <c r="M43" s="2"/>
      <c r="N43" s="2"/>
      <c r="O43" s="2"/>
      <c r="P43" s="2"/>
      <c r="Q43" s="2"/>
    </row>
    <row r="44" spans="1:17" ht="15.75" customHeight="1" x14ac:dyDescent="0.25">
      <c r="A44" s="8">
        <f t="shared" si="4"/>
        <v>32</v>
      </c>
      <c r="B44" s="9" t="s">
        <v>82</v>
      </c>
      <c r="C44" s="37">
        <v>0</v>
      </c>
      <c r="D44" s="10">
        <v>210</v>
      </c>
      <c r="E44" s="8">
        <f t="shared" si="0"/>
        <v>210</v>
      </c>
      <c r="F44" s="8">
        <f t="shared" si="5"/>
        <v>80</v>
      </c>
      <c r="G44" s="12" t="s">
        <v>83</v>
      </c>
      <c r="H44" s="37">
        <v>0</v>
      </c>
      <c r="I44" s="10">
        <v>210</v>
      </c>
      <c r="J44" s="8">
        <f t="shared" si="1"/>
        <v>210</v>
      </c>
      <c r="K44" s="2"/>
      <c r="L44" s="2"/>
      <c r="M44" s="2"/>
      <c r="N44" s="2"/>
      <c r="O44" s="2"/>
      <c r="P44" s="2"/>
      <c r="Q44" s="2"/>
    </row>
    <row r="45" spans="1:17" ht="15.75" customHeight="1" x14ac:dyDescent="0.25">
      <c r="A45" s="8">
        <f t="shared" si="4"/>
        <v>33</v>
      </c>
      <c r="B45" s="9" t="s">
        <v>84</v>
      </c>
      <c r="C45" s="37">
        <v>0</v>
      </c>
      <c r="D45" s="10">
        <v>210</v>
      </c>
      <c r="E45" s="8">
        <f t="shared" si="0"/>
        <v>210</v>
      </c>
      <c r="F45" s="8">
        <f t="shared" si="5"/>
        <v>81</v>
      </c>
      <c r="G45" s="12" t="s">
        <v>85</v>
      </c>
      <c r="H45" s="37">
        <v>0</v>
      </c>
      <c r="I45" s="10">
        <v>210</v>
      </c>
      <c r="J45" s="8">
        <f t="shared" si="1"/>
        <v>210</v>
      </c>
      <c r="K45" s="2"/>
      <c r="L45" s="2"/>
      <c r="M45" s="2"/>
      <c r="N45" s="2"/>
      <c r="O45" s="2"/>
      <c r="P45" s="2"/>
      <c r="Q45" s="2"/>
    </row>
    <row r="46" spans="1:17" ht="15.75" customHeight="1" x14ac:dyDescent="0.25">
      <c r="A46" s="8">
        <f t="shared" si="4"/>
        <v>34</v>
      </c>
      <c r="B46" s="9" t="s">
        <v>86</v>
      </c>
      <c r="C46" s="37">
        <v>0</v>
      </c>
      <c r="D46" s="10">
        <v>210</v>
      </c>
      <c r="E46" s="8">
        <f t="shared" si="0"/>
        <v>210</v>
      </c>
      <c r="F46" s="8">
        <f t="shared" si="5"/>
        <v>82</v>
      </c>
      <c r="G46" s="12" t="s">
        <v>87</v>
      </c>
      <c r="H46" s="37">
        <v>0</v>
      </c>
      <c r="I46" s="10">
        <v>210</v>
      </c>
      <c r="J46" s="8">
        <f t="shared" si="1"/>
        <v>210</v>
      </c>
      <c r="K46" s="2"/>
      <c r="L46" s="2"/>
      <c r="M46" s="2"/>
      <c r="N46" s="2"/>
      <c r="O46" s="2"/>
      <c r="P46" s="2"/>
      <c r="Q46" s="2"/>
    </row>
    <row r="47" spans="1:17" ht="15.75" customHeight="1" x14ac:dyDescent="0.25">
      <c r="A47" s="8">
        <f t="shared" si="4"/>
        <v>35</v>
      </c>
      <c r="B47" s="9" t="s">
        <v>88</v>
      </c>
      <c r="C47" s="37">
        <v>0</v>
      </c>
      <c r="D47" s="10">
        <v>210</v>
      </c>
      <c r="E47" s="8">
        <f t="shared" si="0"/>
        <v>210</v>
      </c>
      <c r="F47" s="8">
        <f t="shared" si="5"/>
        <v>83</v>
      </c>
      <c r="G47" s="12" t="s">
        <v>89</v>
      </c>
      <c r="H47" s="37">
        <v>0</v>
      </c>
      <c r="I47" s="10">
        <v>210</v>
      </c>
      <c r="J47" s="8">
        <f t="shared" si="1"/>
        <v>210</v>
      </c>
      <c r="K47" s="2"/>
      <c r="L47" s="2"/>
      <c r="M47" s="2"/>
      <c r="N47" s="2"/>
      <c r="O47" s="2"/>
      <c r="P47" s="2"/>
      <c r="Q47" s="2"/>
    </row>
    <row r="48" spans="1:17" ht="15.75" customHeight="1" x14ac:dyDescent="0.25">
      <c r="A48" s="8">
        <f t="shared" si="4"/>
        <v>36</v>
      </c>
      <c r="B48" s="9" t="s">
        <v>90</v>
      </c>
      <c r="C48" s="37">
        <v>0</v>
      </c>
      <c r="D48" s="10">
        <v>210</v>
      </c>
      <c r="E48" s="8">
        <f t="shared" si="0"/>
        <v>210</v>
      </c>
      <c r="F48" s="8">
        <f t="shared" si="5"/>
        <v>84</v>
      </c>
      <c r="G48" s="12" t="s">
        <v>91</v>
      </c>
      <c r="H48" s="37">
        <v>0</v>
      </c>
      <c r="I48" s="10">
        <v>210</v>
      </c>
      <c r="J48" s="8">
        <f t="shared" si="1"/>
        <v>210</v>
      </c>
      <c r="K48" s="2"/>
      <c r="L48" s="2"/>
      <c r="M48" s="2"/>
      <c r="N48" s="2"/>
      <c r="O48" s="2"/>
      <c r="P48" s="2"/>
      <c r="Q48" s="2"/>
    </row>
    <row r="49" spans="1:17" ht="15.75" customHeight="1" x14ac:dyDescent="0.25">
      <c r="A49" s="8">
        <f t="shared" si="4"/>
        <v>37</v>
      </c>
      <c r="B49" s="9" t="s">
        <v>92</v>
      </c>
      <c r="C49" s="37">
        <v>0</v>
      </c>
      <c r="D49" s="10">
        <v>210</v>
      </c>
      <c r="E49" s="8">
        <f t="shared" si="0"/>
        <v>210</v>
      </c>
      <c r="F49" s="8">
        <f t="shared" si="5"/>
        <v>85</v>
      </c>
      <c r="G49" s="12" t="s">
        <v>93</v>
      </c>
      <c r="H49" s="37">
        <v>0</v>
      </c>
      <c r="I49" s="10">
        <v>210</v>
      </c>
      <c r="J49" s="8">
        <f t="shared" si="1"/>
        <v>210</v>
      </c>
      <c r="K49" s="2"/>
      <c r="L49" s="2"/>
      <c r="M49" s="2"/>
      <c r="N49" s="2"/>
      <c r="O49" s="2"/>
      <c r="P49" s="2"/>
      <c r="Q49" s="2"/>
    </row>
    <row r="50" spans="1:17" ht="15.75" customHeight="1" x14ac:dyDescent="0.25">
      <c r="A50" s="8">
        <f t="shared" si="4"/>
        <v>38</v>
      </c>
      <c r="B50" s="12" t="s">
        <v>94</v>
      </c>
      <c r="C50" s="37">
        <v>0</v>
      </c>
      <c r="D50" s="10">
        <v>210</v>
      </c>
      <c r="E50" s="8">
        <f t="shared" si="0"/>
        <v>210</v>
      </c>
      <c r="F50" s="8">
        <f t="shared" si="5"/>
        <v>86</v>
      </c>
      <c r="G50" s="12" t="s">
        <v>95</v>
      </c>
      <c r="H50" s="37">
        <v>0</v>
      </c>
      <c r="I50" s="10">
        <v>210</v>
      </c>
      <c r="J50" s="8">
        <f t="shared" si="1"/>
        <v>210</v>
      </c>
      <c r="K50" s="2"/>
      <c r="L50" s="2"/>
      <c r="M50" s="2"/>
      <c r="N50" s="2"/>
      <c r="O50" s="2"/>
      <c r="P50" s="2"/>
      <c r="Q50" s="2"/>
    </row>
    <row r="51" spans="1:17" ht="15.75" customHeight="1" x14ac:dyDescent="0.25">
      <c r="A51" s="8">
        <f t="shared" si="4"/>
        <v>39</v>
      </c>
      <c r="B51" s="12" t="s">
        <v>96</v>
      </c>
      <c r="C51" s="37">
        <v>0</v>
      </c>
      <c r="D51" s="10">
        <v>210</v>
      </c>
      <c r="E51" s="8">
        <f t="shared" si="0"/>
        <v>210</v>
      </c>
      <c r="F51" s="8">
        <f t="shared" si="5"/>
        <v>87</v>
      </c>
      <c r="G51" s="12" t="s">
        <v>97</v>
      </c>
      <c r="H51" s="37">
        <v>0</v>
      </c>
      <c r="I51" s="10">
        <v>210</v>
      </c>
      <c r="J51" s="8">
        <f t="shared" si="1"/>
        <v>210</v>
      </c>
      <c r="K51" s="2"/>
      <c r="L51" s="2"/>
      <c r="M51" s="2"/>
      <c r="N51" s="2"/>
      <c r="O51" s="2"/>
      <c r="P51" s="2"/>
      <c r="Q51" s="2"/>
    </row>
    <row r="52" spans="1:17" ht="15.75" customHeight="1" x14ac:dyDescent="0.25">
      <c r="A52" s="8">
        <f t="shared" si="4"/>
        <v>40</v>
      </c>
      <c r="B52" s="12" t="s">
        <v>98</v>
      </c>
      <c r="C52" s="37">
        <v>0</v>
      </c>
      <c r="D52" s="10">
        <v>210</v>
      </c>
      <c r="E52" s="8">
        <f t="shared" si="0"/>
        <v>210</v>
      </c>
      <c r="F52" s="8">
        <f t="shared" si="5"/>
        <v>88</v>
      </c>
      <c r="G52" s="12" t="s">
        <v>99</v>
      </c>
      <c r="H52" s="37">
        <v>0</v>
      </c>
      <c r="I52" s="10">
        <v>210</v>
      </c>
      <c r="J52" s="8">
        <f t="shared" si="1"/>
        <v>210</v>
      </c>
      <c r="K52" s="2"/>
      <c r="L52" s="2"/>
      <c r="M52" s="2"/>
      <c r="N52" s="2"/>
      <c r="O52" s="2"/>
      <c r="P52" s="2"/>
      <c r="Q52" s="2"/>
    </row>
    <row r="53" spans="1:17" ht="15.75" customHeight="1" x14ac:dyDescent="0.25">
      <c r="A53" s="8">
        <f t="shared" si="4"/>
        <v>41</v>
      </c>
      <c r="B53" s="12" t="s">
        <v>100</v>
      </c>
      <c r="C53" s="37">
        <v>0</v>
      </c>
      <c r="D53" s="10">
        <v>210</v>
      </c>
      <c r="E53" s="8">
        <f t="shared" si="0"/>
        <v>210</v>
      </c>
      <c r="F53" s="8">
        <f t="shared" si="5"/>
        <v>89</v>
      </c>
      <c r="G53" s="12" t="s">
        <v>101</v>
      </c>
      <c r="H53" s="37">
        <v>0</v>
      </c>
      <c r="I53" s="10">
        <v>210</v>
      </c>
      <c r="J53" s="8">
        <f t="shared" si="1"/>
        <v>210</v>
      </c>
      <c r="K53" s="2"/>
      <c r="L53" s="13"/>
      <c r="M53" s="13"/>
      <c r="N53" s="13"/>
      <c r="O53" s="2"/>
      <c r="P53" s="2"/>
      <c r="Q53" s="2"/>
    </row>
    <row r="54" spans="1:17" ht="15.75" customHeight="1" x14ac:dyDescent="0.25">
      <c r="A54" s="8">
        <f t="shared" si="4"/>
        <v>42</v>
      </c>
      <c r="B54" s="12" t="s">
        <v>102</v>
      </c>
      <c r="C54" s="37">
        <v>0</v>
      </c>
      <c r="D54" s="10">
        <v>210</v>
      </c>
      <c r="E54" s="8">
        <f t="shared" si="0"/>
        <v>210</v>
      </c>
      <c r="F54" s="8">
        <f t="shared" si="5"/>
        <v>90</v>
      </c>
      <c r="G54" s="12" t="s">
        <v>103</v>
      </c>
      <c r="H54" s="37">
        <v>0</v>
      </c>
      <c r="I54" s="10">
        <v>210</v>
      </c>
      <c r="J54" s="8">
        <f t="shared" si="1"/>
        <v>210</v>
      </c>
      <c r="K54" s="2"/>
      <c r="L54" s="13"/>
      <c r="M54" s="13"/>
      <c r="N54" s="13"/>
      <c r="O54" s="2"/>
      <c r="P54" s="2"/>
      <c r="Q54" s="2"/>
    </row>
    <row r="55" spans="1:17" ht="15.75" customHeight="1" x14ac:dyDescent="0.25">
      <c r="A55" s="8">
        <f t="shared" si="4"/>
        <v>43</v>
      </c>
      <c r="B55" s="12" t="s">
        <v>104</v>
      </c>
      <c r="C55" s="37">
        <v>0</v>
      </c>
      <c r="D55" s="10">
        <v>210</v>
      </c>
      <c r="E55" s="8">
        <f t="shared" si="0"/>
        <v>210</v>
      </c>
      <c r="F55" s="8">
        <f t="shared" si="5"/>
        <v>91</v>
      </c>
      <c r="G55" s="12" t="s">
        <v>105</v>
      </c>
      <c r="H55" s="37">
        <v>0</v>
      </c>
      <c r="I55" s="10">
        <v>210</v>
      </c>
      <c r="J55" s="8">
        <f t="shared" si="1"/>
        <v>210</v>
      </c>
      <c r="K55" s="2"/>
      <c r="L55" s="13"/>
      <c r="M55" s="13"/>
      <c r="N55" s="13"/>
      <c r="O55" s="2"/>
      <c r="P55" s="2"/>
      <c r="Q55" s="2"/>
    </row>
    <row r="56" spans="1:17" ht="15.75" customHeight="1" x14ac:dyDescent="0.25">
      <c r="A56" s="8">
        <f t="shared" si="4"/>
        <v>44</v>
      </c>
      <c r="B56" s="12" t="s">
        <v>106</v>
      </c>
      <c r="C56" s="37">
        <v>0</v>
      </c>
      <c r="D56" s="10">
        <v>210</v>
      </c>
      <c r="E56" s="8">
        <f t="shared" si="0"/>
        <v>210</v>
      </c>
      <c r="F56" s="8">
        <f t="shared" si="5"/>
        <v>92</v>
      </c>
      <c r="G56" s="12" t="s">
        <v>107</v>
      </c>
      <c r="H56" s="37">
        <v>0</v>
      </c>
      <c r="I56" s="10">
        <v>210</v>
      </c>
      <c r="J56" s="8">
        <f t="shared" si="1"/>
        <v>210</v>
      </c>
      <c r="K56" s="2"/>
      <c r="L56" s="13"/>
      <c r="M56" s="13"/>
      <c r="N56" s="13"/>
      <c r="O56" s="2"/>
      <c r="P56" s="2"/>
      <c r="Q56" s="2"/>
    </row>
    <row r="57" spans="1:17" ht="15.75" customHeight="1" x14ac:dyDescent="0.25">
      <c r="A57" s="8">
        <f t="shared" si="4"/>
        <v>45</v>
      </c>
      <c r="B57" s="12" t="s">
        <v>108</v>
      </c>
      <c r="C57" s="37">
        <v>0</v>
      </c>
      <c r="D57" s="10">
        <v>210</v>
      </c>
      <c r="E57" s="8">
        <f t="shared" si="0"/>
        <v>210</v>
      </c>
      <c r="F57" s="8">
        <f t="shared" si="5"/>
        <v>93</v>
      </c>
      <c r="G57" s="12" t="s">
        <v>109</v>
      </c>
      <c r="H57" s="37">
        <v>0</v>
      </c>
      <c r="I57" s="10">
        <v>210</v>
      </c>
      <c r="J57" s="8">
        <f t="shared" si="1"/>
        <v>210</v>
      </c>
      <c r="K57" s="2"/>
      <c r="L57" s="14"/>
      <c r="M57" s="13"/>
      <c r="N57" s="15"/>
      <c r="O57" s="2"/>
      <c r="P57" s="2"/>
      <c r="Q57" s="2"/>
    </row>
    <row r="58" spans="1:17" ht="15.75" customHeight="1" x14ac:dyDescent="0.25">
      <c r="A58" s="8">
        <f t="shared" si="4"/>
        <v>46</v>
      </c>
      <c r="B58" s="12" t="s">
        <v>110</v>
      </c>
      <c r="C58" s="37">
        <v>0</v>
      </c>
      <c r="D58" s="10">
        <v>210</v>
      </c>
      <c r="E58" s="8">
        <f t="shared" si="0"/>
        <v>210</v>
      </c>
      <c r="F58" s="8">
        <f t="shared" si="5"/>
        <v>94</v>
      </c>
      <c r="G58" s="12" t="s">
        <v>111</v>
      </c>
      <c r="H58" s="37">
        <v>0</v>
      </c>
      <c r="I58" s="10">
        <v>210</v>
      </c>
      <c r="J58" s="8">
        <f t="shared" si="1"/>
        <v>210</v>
      </c>
      <c r="K58" s="2"/>
      <c r="L58" s="16"/>
      <c r="M58" s="13"/>
      <c r="N58" s="15"/>
      <c r="O58" s="2"/>
      <c r="P58" s="2"/>
      <c r="Q58" s="2"/>
    </row>
    <row r="59" spans="1:17" ht="15.75" customHeight="1" x14ac:dyDescent="0.25">
      <c r="A59" s="17">
        <f t="shared" si="4"/>
        <v>47</v>
      </c>
      <c r="B59" s="18" t="s">
        <v>112</v>
      </c>
      <c r="C59" s="37">
        <v>0</v>
      </c>
      <c r="D59" s="10">
        <v>210</v>
      </c>
      <c r="E59" s="17">
        <f t="shared" si="0"/>
        <v>210</v>
      </c>
      <c r="F59" s="17">
        <f t="shared" si="5"/>
        <v>95</v>
      </c>
      <c r="G59" s="18" t="s">
        <v>113</v>
      </c>
      <c r="H59" s="37">
        <v>0</v>
      </c>
      <c r="I59" s="10">
        <v>210</v>
      </c>
      <c r="J59" s="17">
        <f t="shared" si="1"/>
        <v>210</v>
      </c>
      <c r="K59" s="2"/>
      <c r="L59" s="16"/>
      <c r="M59" s="19"/>
      <c r="N59" s="15"/>
      <c r="O59" s="2"/>
      <c r="P59" s="2"/>
      <c r="Q59" s="2"/>
    </row>
    <row r="60" spans="1:17" ht="15.75" customHeight="1" x14ac:dyDescent="0.25">
      <c r="A60" s="17">
        <f t="shared" si="4"/>
        <v>48</v>
      </c>
      <c r="B60" s="18" t="s">
        <v>114</v>
      </c>
      <c r="C60" s="37">
        <v>0</v>
      </c>
      <c r="D60" s="10">
        <v>210</v>
      </c>
      <c r="E60" s="17">
        <f t="shared" si="0"/>
        <v>210</v>
      </c>
      <c r="F60" s="17">
        <f t="shared" si="5"/>
        <v>96</v>
      </c>
      <c r="G60" s="18" t="s">
        <v>115</v>
      </c>
      <c r="H60" s="37">
        <v>0</v>
      </c>
      <c r="I60" s="10">
        <v>210</v>
      </c>
      <c r="J60" s="17">
        <f t="shared" si="1"/>
        <v>210</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34.5" customHeight="1" x14ac:dyDescent="0.25">
      <c r="A62" s="129" t="s">
        <v>171</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168</v>
      </c>
      <c r="F63" s="137"/>
      <c r="G63" s="138"/>
      <c r="H63" s="21">
        <v>0</v>
      </c>
      <c r="I63" s="21">
        <v>5.7439999999999998</v>
      </c>
      <c r="J63" s="21">
        <f>H63+I63</f>
        <v>5.7439999999999998</v>
      </c>
      <c r="K63" s="2"/>
      <c r="L63" s="22">
        <v>0</v>
      </c>
      <c r="M63" s="32">
        <f>L63/1000</f>
        <v>0</v>
      </c>
      <c r="N63" s="4"/>
      <c r="O63" s="7"/>
      <c r="P63" s="7"/>
      <c r="Q63" s="7"/>
    </row>
    <row r="64" spans="1:17" ht="30" customHeight="1" x14ac:dyDescent="0.25">
      <c r="A64" s="134"/>
      <c r="B64" s="135"/>
      <c r="C64" s="135"/>
      <c r="D64" s="135"/>
      <c r="E64" s="139" t="s">
        <v>169</v>
      </c>
      <c r="F64" s="140"/>
      <c r="G64" s="141"/>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167</v>
      </c>
      <c r="B66" s="143"/>
      <c r="C66" s="143"/>
      <c r="D66" s="143"/>
      <c r="E66" s="143"/>
      <c r="F66" s="143"/>
      <c r="G66" s="143"/>
      <c r="H66" s="143"/>
      <c r="I66" s="143"/>
      <c r="J66" s="144"/>
      <c r="K66" s="2" t="s">
        <v>124</v>
      </c>
      <c r="L66" s="24"/>
      <c r="M66" s="27">
        <v>0.1</v>
      </c>
      <c r="N66" s="28">
        <v>0.60799999999999998</v>
      </c>
      <c r="O66" s="29">
        <f>M66+N66</f>
        <v>0.70799999999999996</v>
      </c>
      <c r="P66" s="29">
        <f>O66/J63*100</f>
        <v>12.325905292479108</v>
      </c>
      <c r="Q66" s="7"/>
    </row>
    <row r="67" spans="1:17" ht="25.5" customHeight="1" x14ac:dyDescent="0.25">
      <c r="A67" s="30"/>
      <c r="B67" s="31"/>
      <c r="C67" s="31"/>
      <c r="D67" s="31"/>
      <c r="E67" s="31"/>
      <c r="F67" s="31"/>
      <c r="G67" s="31"/>
      <c r="H67" s="145" t="s">
        <v>125</v>
      </c>
      <c r="I67" s="146"/>
      <c r="J67" s="147"/>
      <c r="K67" s="2"/>
      <c r="L67" s="4"/>
      <c r="M67" s="29">
        <f>H63+H64</f>
        <v>0</v>
      </c>
      <c r="N67" s="29">
        <f>I63+I64-N66-0.018-M66-0.018</f>
        <v>5.0000000000000009</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0.20833333333333337</v>
      </c>
      <c r="O69" s="23"/>
      <c r="P69" s="32">
        <f>M69+N69</f>
        <v>0.20833333333333337</v>
      </c>
      <c r="Q69" s="7"/>
    </row>
    <row r="70" spans="1:17" ht="15.75" customHeight="1" x14ac:dyDescent="0.25">
      <c r="A70" s="2"/>
      <c r="B70" s="2"/>
      <c r="C70" s="2"/>
      <c r="D70" s="2"/>
      <c r="E70" s="2"/>
      <c r="F70" s="2"/>
      <c r="G70" s="2"/>
      <c r="H70" s="2"/>
      <c r="I70" s="2"/>
      <c r="J70" s="2"/>
      <c r="K70" s="2"/>
      <c r="L70" s="7"/>
      <c r="M70" s="29">
        <f>M69*1000</f>
        <v>0</v>
      </c>
      <c r="N70" s="29">
        <f>N69*1000</f>
        <v>208.33333333333337</v>
      </c>
      <c r="O70" s="23"/>
      <c r="P70" s="29">
        <f>M70+N70</f>
        <v>208.33333333333337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54"/>
      <c r="F72" s="2"/>
      <c r="G72" s="2"/>
      <c r="H72" s="2"/>
      <c r="I72" s="2"/>
      <c r="J72" s="54"/>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0" workbookViewId="0">
      <selection activeCell="L11" sqref="L11:N38"/>
    </sheetView>
  </sheetViews>
  <sheetFormatPr defaultColWidth="14.42578125" defaultRowHeight="15" x14ac:dyDescent="0.25"/>
  <cols>
    <col min="1" max="1" width="10.5703125" style="57" customWidth="1"/>
    <col min="2" max="2" width="18.5703125" style="57" customWidth="1"/>
    <col min="3" max="4" width="12.7109375" style="57" customWidth="1"/>
    <col min="5" max="5" width="14.7109375" style="57" customWidth="1"/>
    <col min="6" max="6" width="12.42578125" style="57" customWidth="1"/>
    <col min="7" max="7" width="15.140625" style="57" customWidth="1"/>
    <col min="8" max="9" width="12.7109375" style="57" customWidth="1"/>
    <col min="10" max="10" width="15" style="57" customWidth="1"/>
    <col min="11" max="11" width="9.140625" style="57" customWidth="1"/>
    <col min="12" max="12" width="13" style="57" customWidth="1"/>
    <col min="13" max="13" width="12.7109375" style="57" customWidth="1"/>
    <col min="14" max="14" width="14.28515625" style="57" customWidth="1"/>
    <col min="15" max="15" width="7.85546875" style="57" customWidth="1"/>
    <col min="16" max="17" width="9.140625" style="57" customWidth="1"/>
    <col min="18" max="16384" width="14.42578125" style="57"/>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173</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189</v>
      </c>
      <c r="D9" s="116"/>
      <c r="E9" s="116"/>
      <c r="F9" s="116"/>
      <c r="G9" s="116"/>
      <c r="H9" s="116"/>
      <c r="I9" s="116"/>
      <c r="J9" s="117"/>
      <c r="K9" s="6"/>
      <c r="L9" s="6"/>
      <c r="M9" s="6"/>
      <c r="N9" s="6"/>
      <c r="O9" s="6"/>
      <c r="P9" s="6"/>
      <c r="Q9" s="6"/>
    </row>
    <row r="10" spans="1:17" x14ac:dyDescent="0.25">
      <c r="A10" s="111" t="s">
        <v>14</v>
      </c>
      <c r="B10" s="104"/>
      <c r="C10" s="115" t="s">
        <v>174</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208</v>
      </c>
      <c r="E13" s="11">
        <f t="shared" ref="E13:E60" si="0">SUM(C13,D13)</f>
        <v>208</v>
      </c>
      <c r="F13" s="8">
        <v>49</v>
      </c>
      <c r="G13" s="12" t="s">
        <v>21</v>
      </c>
      <c r="H13" s="37">
        <v>0</v>
      </c>
      <c r="I13" s="10">
        <v>208</v>
      </c>
      <c r="J13" s="8">
        <f t="shared" ref="J13:J60" si="1">SUM(H13,I13)</f>
        <v>208</v>
      </c>
      <c r="K13" s="2"/>
      <c r="L13" s="2"/>
      <c r="M13" s="7"/>
      <c r="N13" s="7"/>
      <c r="O13" s="2"/>
      <c r="P13" s="2"/>
      <c r="Q13" s="2"/>
    </row>
    <row r="14" spans="1:17" x14ac:dyDescent="0.25">
      <c r="A14" s="8">
        <f t="shared" ref="A14:A36" si="2">A13+1</f>
        <v>2</v>
      </c>
      <c r="B14" s="9" t="s">
        <v>22</v>
      </c>
      <c r="C14" s="37">
        <v>0</v>
      </c>
      <c r="D14" s="10">
        <v>208</v>
      </c>
      <c r="E14" s="11">
        <f t="shared" si="0"/>
        <v>208</v>
      </c>
      <c r="F14" s="8">
        <f t="shared" ref="F14:F36" si="3">F13+1</f>
        <v>50</v>
      </c>
      <c r="G14" s="12" t="s">
        <v>23</v>
      </c>
      <c r="H14" s="37">
        <v>0</v>
      </c>
      <c r="I14" s="10">
        <v>208</v>
      </c>
      <c r="J14" s="8">
        <f t="shared" si="1"/>
        <v>208</v>
      </c>
      <c r="K14" s="2"/>
      <c r="L14" s="2" t="s">
        <v>20</v>
      </c>
      <c r="M14" s="7">
        <f>AVERAGE(C13:C16)</f>
        <v>0</v>
      </c>
      <c r="N14" s="7">
        <f>AVERAGE(D13:D16)</f>
        <v>208</v>
      </c>
      <c r="O14" s="2"/>
      <c r="P14" s="2"/>
      <c r="Q14" s="2"/>
    </row>
    <row r="15" spans="1:17" x14ac:dyDescent="0.25">
      <c r="A15" s="8">
        <f t="shared" si="2"/>
        <v>3</v>
      </c>
      <c r="B15" s="9" t="s">
        <v>24</v>
      </c>
      <c r="C15" s="37">
        <v>0</v>
      </c>
      <c r="D15" s="10">
        <v>208</v>
      </c>
      <c r="E15" s="11">
        <f t="shared" si="0"/>
        <v>208</v>
      </c>
      <c r="F15" s="8">
        <f t="shared" si="3"/>
        <v>51</v>
      </c>
      <c r="G15" s="12" t="s">
        <v>25</v>
      </c>
      <c r="H15" s="37">
        <v>0</v>
      </c>
      <c r="I15" s="10">
        <v>208</v>
      </c>
      <c r="J15" s="8">
        <f t="shared" si="1"/>
        <v>208</v>
      </c>
      <c r="K15" s="2"/>
      <c r="L15" s="2" t="s">
        <v>28</v>
      </c>
      <c r="M15" s="7">
        <f>AVERAGE(C17:C20)</f>
        <v>0</v>
      </c>
      <c r="N15" s="7">
        <f>AVERAGE(D17:D20)</f>
        <v>208</v>
      </c>
      <c r="O15" s="2"/>
      <c r="P15" s="2"/>
      <c r="Q15" s="2"/>
    </row>
    <row r="16" spans="1:17" x14ac:dyDescent="0.25">
      <c r="A16" s="8">
        <f t="shared" si="2"/>
        <v>4</v>
      </c>
      <c r="B16" s="9" t="s">
        <v>26</v>
      </c>
      <c r="C16" s="37">
        <v>0</v>
      </c>
      <c r="D16" s="10">
        <v>208</v>
      </c>
      <c r="E16" s="11">
        <f t="shared" si="0"/>
        <v>208</v>
      </c>
      <c r="F16" s="8">
        <f t="shared" si="3"/>
        <v>52</v>
      </c>
      <c r="G16" s="12" t="s">
        <v>27</v>
      </c>
      <c r="H16" s="37">
        <v>0</v>
      </c>
      <c r="I16" s="10">
        <v>208</v>
      </c>
      <c r="J16" s="8">
        <f t="shared" si="1"/>
        <v>208</v>
      </c>
      <c r="K16" s="2"/>
      <c r="L16" s="2" t="s">
        <v>36</v>
      </c>
      <c r="M16" s="7">
        <f>AVERAGE(C21:C24)</f>
        <v>0</v>
      </c>
      <c r="N16" s="7">
        <f>AVERAGE(D21:D24)</f>
        <v>208</v>
      </c>
      <c r="O16" s="2"/>
      <c r="P16" s="2"/>
      <c r="Q16" s="2"/>
    </row>
    <row r="17" spans="1:17" x14ac:dyDescent="0.25">
      <c r="A17" s="8">
        <f t="shared" si="2"/>
        <v>5</v>
      </c>
      <c r="B17" s="9" t="s">
        <v>28</v>
      </c>
      <c r="C17" s="37">
        <v>0</v>
      </c>
      <c r="D17" s="10">
        <v>208</v>
      </c>
      <c r="E17" s="11">
        <f t="shared" si="0"/>
        <v>208</v>
      </c>
      <c r="F17" s="8">
        <f t="shared" si="3"/>
        <v>53</v>
      </c>
      <c r="G17" s="12" t="s">
        <v>29</v>
      </c>
      <c r="H17" s="37">
        <v>0</v>
      </c>
      <c r="I17" s="10">
        <v>208</v>
      </c>
      <c r="J17" s="8">
        <f t="shared" si="1"/>
        <v>208</v>
      </c>
      <c r="K17" s="2"/>
      <c r="L17" s="2" t="s">
        <v>44</v>
      </c>
      <c r="M17" s="7">
        <f>AVERAGE(C25:C28)</f>
        <v>0</v>
      </c>
      <c r="N17" s="7">
        <f>AVERAGE(D25:D28)</f>
        <v>208</v>
      </c>
      <c r="O17" s="2"/>
      <c r="P17" s="2"/>
      <c r="Q17" s="2"/>
    </row>
    <row r="18" spans="1:17" x14ac:dyDescent="0.25">
      <c r="A18" s="8">
        <f t="shared" si="2"/>
        <v>6</v>
      </c>
      <c r="B18" s="9" t="s">
        <v>30</v>
      </c>
      <c r="C18" s="37">
        <v>0</v>
      </c>
      <c r="D18" s="10">
        <v>208</v>
      </c>
      <c r="E18" s="11">
        <f t="shared" si="0"/>
        <v>208</v>
      </c>
      <c r="F18" s="8">
        <f t="shared" si="3"/>
        <v>54</v>
      </c>
      <c r="G18" s="12" t="s">
        <v>31</v>
      </c>
      <c r="H18" s="37">
        <v>0</v>
      </c>
      <c r="I18" s="10">
        <v>208</v>
      </c>
      <c r="J18" s="8">
        <f t="shared" si="1"/>
        <v>208</v>
      </c>
      <c r="K18" s="2"/>
      <c r="L18" s="2" t="s">
        <v>52</v>
      </c>
      <c r="M18" s="7">
        <f>AVERAGE(C29:C32)</f>
        <v>0</v>
      </c>
      <c r="N18" s="7">
        <f>AVERAGE(D29:D32)</f>
        <v>208</v>
      </c>
      <c r="O18" s="2"/>
      <c r="P18" s="2"/>
      <c r="Q18" s="2"/>
    </row>
    <row r="19" spans="1:17" x14ac:dyDescent="0.25">
      <c r="A19" s="8">
        <f t="shared" si="2"/>
        <v>7</v>
      </c>
      <c r="B19" s="9" t="s">
        <v>32</v>
      </c>
      <c r="C19" s="37">
        <v>0</v>
      </c>
      <c r="D19" s="10">
        <v>208</v>
      </c>
      <c r="E19" s="11">
        <f t="shared" si="0"/>
        <v>208</v>
      </c>
      <c r="F19" s="8">
        <f t="shared" si="3"/>
        <v>55</v>
      </c>
      <c r="G19" s="12" t="s">
        <v>33</v>
      </c>
      <c r="H19" s="37">
        <v>0</v>
      </c>
      <c r="I19" s="10">
        <v>208</v>
      </c>
      <c r="J19" s="8">
        <f t="shared" si="1"/>
        <v>208</v>
      </c>
      <c r="K19" s="2"/>
      <c r="L19" s="2" t="s">
        <v>60</v>
      </c>
      <c r="M19" s="7">
        <f>AVERAGE(C33:C36)</f>
        <v>0</v>
      </c>
      <c r="N19" s="7">
        <f>AVERAGE(D33:D36)</f>
        <v>208</v>
      </c>
      <c r="O19" s="2"/>
      <c r="P19" s="2"/>
      <c r="Q19" s="2"/>
    </row>
    <row r="20" spans="1:17" x14ac:dyDescent="0.25">
      <c r="A20" s="8">
        <f t="shared" si="2"/>
        <v>8</v>
      </c>
      <c r="B20" s="9" t="s">
        <v>34</v>
      </c>
      <c r="C20" s="37">
        <v>0</v>
      </c>
      <c r="D20" s="10">
        <v>208</v>
      </c>
      <c r="E20" s="11">
        <f t="shared" si="0"/>
        <v>208</v>
      </c>
      <c r="F20" s="8">
        <f t="shared" si="3"/>
        <v>56</v>
      </c>
      <c r="G20" s="12" t="s">
        <v>35</v>
      </c>
      <c r="H20" s="37">
        <v>0</v>
      </c>
      <c r="I20" s="10">
        <v>208</v>
      </c>
      <c r="J20" s="8">
        <f t="shared" si="1"/>
        <v>208</v>
      </c>
      <c r="K20" s="2"/>
      <c r="L20" s="2" t="s">
        <v>68</v>
      </c>
      <c r="M20" s="7">
        <f>AVERAGE(C37:C40)</f>
        <v>0</v>
      </c>
      <c r="N20" s="7">
        <f>AVERAGE(D37:D40)</f>
        <v>208</v>
      </c>
      <c r="O20" s="2"/>
      <c r="P20" s="2"/>
      <c r="Q20" s="2"/>
    </row>
    <row r="21" spans="1:17" ht="15.75" customHeight="1" x14ac:dyDescent="0.25">
      <c r="A21" s="8">
        <f t="shared" si="2"/>
        <v>9</v>
      </c>
      <c r="B21" s="9" t="s">
        <v>36</v>
      </c>
      <c r="C21" s="37">
        <v>0</v>
      </c>
      <c r="D21" s="10">
        <v>208</v>
      </c>
      <c r="E21" s="11">
        <f t="shared" si="0"/>
        <v>208</v>
      </c>
      <c r="F21" s="8">
        <f t="shared" si="3"/>
        <v>57</v>
      </c>
      <c r="G21" s="12" t="s">
        <v>37</v>
      </c>
      <c r="H21" s="37">
        <v>0</v>
      </c>
      <c r="I21" s="10">
        <v>208</v>
      </c>
      <c r="J21" s="8">
        <f t="shared" si="1"/>
        <v>208</v>
      </c>
      <c r="K21" s="2"/>
      <c r="L21" s="2" t="s">
        <v>76</v>
      </c>
      <c r="M21" s="7">
        <f>AVERAGE(C41:C44)</f>
        <v>0</v>
      </c>
      <c r="N21" s="7">
        <f>AVERAGE(D41:D44)</f>
        <v>208</v>
      </c>
      <c r="O21" s="2"/>
      <c r="P21" s="2"/>
      <c r="Q21" s="2"/>
    </row>
    <row r="22" spans="1:17" ht="15.75" customHeight="1" x14ac:dyDescent="0.25">
      <c r="A22" s="8">
        <f t="shared" si="2"/>
        <v>10</v>
      </c>
      <c r="B22" s="9" t="s">
        <v>38</v>
      </c>
      <c r="C22" s="37">
        <v>0</v>
      </c>
      <c r="D22" s="10">
        <v>208</v>
      </c>
      <c r="E22" s="11">
        <f t="shared" si="0"/>
        <v>208</v>
      </c>
      <c r="F22" s="8">
        <f t="shared" si="3"/>
        <v>58</v>
      </c>
      <c r="G22" s="12" t="s">
        <v>39</v>
      </c>
      <c r="H22" s="37">
        <v>0</v>
      </c>
      <c r="I22" s="10">
        <v>208</v>
      </c>
      <c r="J22" s="8">
        <f t="shared" si="1"/>
        <v>208</v>
      </c>
      <c r="K22" s="2"/>
      <c r="L22" s="2" t="s">
        <v>84</v>
      </c>
      <c r="M22" s="7">
        <f>AVERAGE(C45:C48)</f>
        <v>0</v>
      </c>
      <c r="N22" s="7">
        <f>AVERAGE(D45:D48)</f>
        <v>208</v>
      </c>
      <c r="O22" s="2"/>
      <c r="P22" s="2"/>
      <c r="Q22" s="2"/>
    </row>
    <row r="23" spans="1:17" ht="15.75" customHeight="1" x14ac:dyDescent="0.25">
      <c r="A23" s="8">
        <f t="shared" si="2"/>
        <v>11</v>
      </c>
      <c r="B23" s="9" t="s">
        <v>40</v>
      </c>
      <c r="C23" s="37">
        <v>0</v>
      </c>
      <c r="D23" s="10">
        <v>208</v>
      </c>
      <c r="E23" s="11">
        <f t="shared" si="0"/>
        <v>208</v>
      </c>
      <c r="F23" s="8">
        <f t="shared" si="3"/>
        <v>59</v>
      </c>
      <c r="G23" s="12" t="s">
        <v>41</v>
      </c>
      <c r="H23" s="37">
        <v>0</v>
      </c>
      <c r="I23" s="10">
        <v>208</v>
      </c>
      <c r="J23" s="8">
        <f t="shared" si="1"/>
        <v>208</v>
      </c>
      <c r="K23" s="2"/>
      <c r="L23" s="2" t="s">
        <v>92</v>
      </c>
      <c r="M23" s="7">
        <f>AVERAGE(C49:C52)</f>
        <v>0</v>
      </c>
      <c r="N23" s="7">
        <f>AVERAGE(D49:D52)</f>
        <v>208</v>
      </c>
      <c r="O23" s="2"/>
      <c r="P23" s="2"/>
      <c r="Q23" s="2"/>
    </row>
    <row r="24" spans="1:17" ht="15.75" customHeight="1" x14ac:dyDescent="0.25">
      <c r="A24" s="8">
        <f t="shared" si="2"/>
        <v>12</v>
      </c>
      <c r="B24" s="9" t="s">
        <v>42</v>
      </c>
      <c r="C24" s="37">
        <v>0</v>
      </c>
      <c r="D24" s="10">
        <v>208</v>
      </c>
      <c r="E24" s="11">
        <f t="shared" si="0"/>
        <v>208</v>
      </c>
      <c r="F24" s="8">
        <f t="shared" si="3"/>
        <v>60</v>
      </c>
      <c r="G24" s="12" t="s">
        <v>43</v>
      </c>
      <c r="H24" s="37">
        <v>0</v>
      </c>
      <c r="I24" s="10">
        <v>208</v>
      </c>
      <c r="J24" s="8">
        <f t="shared" si="1"/>
        <v>208</v>
      </c>
      <c r="K24" s="2"/>
      <c r="L24" s="13" t="s">
        <v>100</v>
      </c>
      <c r="M24" s="7">
        <f>AVERAGE(C53:C56)</f>
        <v>0</v>
      </c>
      <c r="N24" s="7">
        <f>AVERAGE(D53:D56)</f>
        <v>208</v>
      </c>
      <c r="O24" s="2"/>
      <c r="P24" s="2"/>
      <c r="Q24" s="2"/>
    </row>
    <row r="25" spans="1:17" ht="15.75" customHeight="1" x14ac:dyDescent="0.25">
      <c r="A25" s="8">
        <f t="shared" si="2"/>
        <v>13</v>
      </c>
      <c r="B25" s="9" t="s">
        <v>44</v>
      </c>
      <c r="C25" s="37">
        <v>0</v>
      </c>
      <c r="D25" s="10">
        <v>208</v>
      </c>
      <c r="E25" s="11">
        <f t="shared" si="0"/>
        <v>208</v>
      </c>
      <c r="F25" s="8">
        <f t="shared" si="3"/>
        <v>61</v>
      </c>
      <c r="G25" s="12" t="s">
        <v>45</v>
      </c>
      <c r="H25" s="37">
        <v>0</v>
      </c>
      <c r="I25" s="10">
        <v>208</v>
      </c>
      <c r="J25" s="8">
        <f t="shared" si="1"/>
        <v>208</v>
      </c>
      <c r="K25" s="2"/>
      <c r="L25" s="16" t="s">
        <v>108</v>
      </c>
      <c r="M25" s="7">
        <f>AVERAGE(C57:C60)</f>
        <v>0</v>
      </c>
      <c r="N25" s="7">
        <f>AVERAGE(D57:D60)</f>
        <v>208</v>
      </c>
      <c r="O25" s="2"/>
      <c r="P25" s="2"/>
      <c r="Q25" s="2"/>
    </row>
    <row r="26" spans="1:17" ht="15.75" customHeight="1" x14ac:dyDescent="0.25">
      <c r="A26" s="8">
        <f t="shared" si="2"/>
        <v>14</v>
      </c>
      <c r="B26" s="9" t="s">
        <v>46</v>
      </c>
      <c r="C26" s="37">
        <v>0</v>
      </c>
      <c r="D26" s="10">
        <v>208</v>
      </c>
      <c r="E26" s="11">
        <f t="shared" si="0"/>
        <v>208</v>
      </c>
      <c r="F26" s="8">
        <f t="shared" si="3"/>
        <v>62</v>
      </c>
      <c r="G26" s="12" t="s">
        <v>47</v>
      </c>
      <c r="H26" s="37">
        <v>0</v>
      </c>
      <c r="I26" s="10">
        <v>208</v>
      </c>
      <c r="J26" s="8">
        <f t="shared" si="1"/>
        <v>208</v>
      </c>
      <c r="K26" s="2"/>
      <c r="L26" s="16" t="s">
        <v>21</v>
      </c>
      <c r="M26" s="7">
        <f>AVERAGE(H13:H16)</f>
        <v>0</v>
      </c>
      <c r="N26" s="7">
        <f>AVERAGE(I13:I16)</f>
        <v>208</v>
      </c>
      <c r="O26" s="2"/>
      <c r="P26" s="2"/>
      <c r="Q26" s="2"/>
    </row>
    <row r="27" spans="1:17" ht="15.75" customHeight="1" x14ac:dyDescent="0.25">
      <c r="A27" s="8">
        <f t="shared" si="2"/>
        <v>15</v>
      </c>
      <c r="B27" s="9" t="s">
        <v>48</v>
      </c>
      <c r="C27" s="37">
        <v>0</v>
      </c>
      <c r="D27" s="10">
        <v>208</v>
      </c>
      <c r="E27" s="11">
        <f t="shared" si="0"/>
        <v>208</v>
      </c>
      <c r="F27" s="8">
        <f t="shared" si="3"/>
        <v>63</v>
      </c>
      <c r="G27" s="12" t="s">
        <v>49</v>
      </c>
      <c r="H27" s="37">
        <v>0</v>
      </c>
      <c r="I27" s="10">
        <v>208</v>
      </c>
      <c r="J27" s="8">
        <f t="shared" si="1"/>
        <v>208</v>
      </c>
      <c r="K27" s="2"/>
      <c r="L27" s="24" t="s">
        <v>29</v>
      </c>
      <c r="M27" s="7">
        <f>AVERAGE(H17:H20)</f>
        <v>0</v>
      </c>
      <c r="N27" s="7">
        <f>AVERAGE(I17:I20)</f>
        <v>208</v>
      </c>
      <c r="O27" s="2"/>
      <c r="P27" s="2"/>
      <c r="Q27" s="2"/>
    </row>
    <row r="28" spans="1:17" ht="15.75" customHeight="1" x14ac:dyDescent="0.25">
      <c r="A28" s="8">
        <f t="shared" si="2"/>
        <v>16</v>
      </c>
      <c r="B28" s="9" t="s">
        <v>50</v>
      </c>
      <c r="C28" s="37">
        <v>0</v>
      </c>
      <c r="D28" s="10">
        <v>208</v>
      </c>
      <c r="E28" s="11">
        <f t="shared" si="0"/>
        <v>208</v>
      </c>
      <c r="F28" s="8">
        <f t="shared" si="3"/>
        <v>64</v>
      </c>
      <c r="G28" s="12" t="s">
        <v>51</v>
      </c>
      <c r="H28" s="37">
        <v>0</v>
      </c>
      <c r="I28" s="10">
        <v>208</v>
      </c>
      <c r="J28" s="8">
        <f t="shared" si="1"/>
        <v>208</v>
      </c>
      <c r="K28" s="2"/>
      <c r="L28" s="2" t="s">
        <v>37</v>
      </c>
      <c r="M28" s="7">
        <f>AVERAGE(H21:H24)</f>
        <v>0</v>
      </c>
      <c r="N28" s="7">
        <f>AVERAGE(I21:I24)</f>
        <v>208</v>
      </c>
      <c r="O28" s="2"/>
      <c r="P28" s="2"/>
      <c r="Q28" s="2"/>
    </row>
    <row r="29" spans="1:17" ht="15.75" customHeight="1" x14ac:dyDescent="0.25">
      <c r="A29" s="8">
        <f t="shared" si="2"/>
        <v>17</v>
      </c>
      <c r="B29" s="9" t="s">
        <v>52</v>
      </c>
      <c r="C29" s="37">
        <v>0</v>
      </c>
      <c r="D29" s="10">
        <v>208</v>
      </c>
      <c r="E29" s="11">
        <f t="shared" si="0"/>
        <v>208</v>
      </c>
      <c r="F29" s="8">
        <f t="shared" si="3"/>
        <v>65</v>
      </c>
      <c r="G29" s="12" t="s">
        <v>53</v>
      </c>
      <c r="H29" s="37">
        <v>0</v>
      </c>
      <c r="I29" s="10">
        <v>208</v>
      </c>
      <c r="J29" s="8">
        <f t="shared" si="1"/>
        <v>208</v>
      </c>
      <c r="K29" s="2"/>
      <c r="L29" s="2" t="s">
        <v>45</v>
      </c>
      <c r="M29" s="7">
        <f>AVERAGE(H25:H28)</f>
        <v>0</v>
      </c>
      <c r="N29" s="7">
        <f>AVERAGE(I25:I28)</f>
        <v>208</v>
      </c>
      <c r="O29" s="2"/>
      <c r="P29" s="2"/>
      <c r="Q29" s="2"/>
    </row>
    <row r="30" spans="1:17" ht="15.75" customHeight="1" x14ac:dyDescent="0.25">
      <c r="A30" s="8">
        <f t="shared" si="2"/>
        <v>18</v>
      </c>
      <c r="B30" s="9" t="s">
        <v>54</v>
      </c>
      <c r="C30" s="37">
        <v>0</v>
      </c>
      <c r="D30" s="10">
        <v>208</v>
      </c>
      <c r="E30" s="11">
        <f t="shared" si="0"/>
        <v>208</v>
      </c>
      <c r="F30" s="8">
        <f t="shared" si="3"/>
        <v>66</v>
      </c>
      <c r="G30" s="12" t="s">
        <v>55</v>
      </c>
      <c r="H30" s="37">
        <v>0</v>
      </c>
      <c r="I30" s="10">
        <v>208</v>
      </c>
      <c r="J30" s="8">
        <f t="shared" si="1"/>
        <v>208</v>
      </c>
      <c r="K30" s="2"/>
      <c r="L30" s="2" t="s">
        <v>53</v>
      </c>
      <c r="M30" s="7">
        <f>AVERAGE(H29:H32)</f>
        <v>0</v>
      </c>
      <c r="N30" s="7">
        <f>AVERAGE(I29:I32)</f>
        <v>208</v>
      </c>
      <c r="O30" s="2"/>
      <c r="P30" s="2"/>
      <c r="Q30" s="2"/>
    </row>
    <row r="31" spans="1:17" ht="15.75" customHeight="1" x14ac:dyDescent="0.25">
      <c r="A31" s="8">
        <f t="shared" si="2"/>
        <v>19</v>
      </c>
      <c r="B31" s="9" t="s">
        <v>56</v>
      </c>
      <c r="C31" s="37">
        <v>0</v>
      </c>
      <c r="D31" s="10">
        <v>208</v>
      </c>
      <c r="E31" s="11">
        <f t="shared" si="0"/>
        <v>208</v>
      </c>
      <c r="F31" s="8">
        <f t="shared" si="3"/>
        <v>67</v>
      </c>
      <c r="G31" s="12" t="s">
        <v>57</v>
      </c>
      <c r="H31" s="37">
        <v>0</v>
      </c>
      <c r="I31" s="10">
        <v>208</v>
      </c>
      <c r="J31" s="8">
        <f t="shared" si="1"/>
        <v>208</v>
      </c>
      <c r="K31" s="2"/>
      <c r="L31" s="2" t="s">
        <v>61</v>
      </c>
      <c r="M31" s="7">
        <f>AVERAGE(H33:H36)</f>
        <v>0</v>
      </c>
      <c r="N31" s="7">
        <f>AVERAGE(I33:I36)</f>
        <v>208</v>
      </c>
      <c r="O31" s="2"/>
      <c r="P31" s="2"/>
      <c r="Q31" s="2"/>
    </row>
    <row r="32" spans="1:17" ht="15.75" customHeight="1" x14ac:dyDescent="0.25">
      <c r="A32" s="8">
        <f t="shared" si="2"/>
        <v>20</v>
      </c>
      <c r="B32" s="9" t="s">
        <v>58</v>
      </c>
      <c r="C32" s="37">
        <v>0</v>
      </c>
      <c r="D32" s="10">
        <v>208</v>
      </c>
      <c r="E32" s="11">
        <f t="shared" si="0"/>
        <v>208</v>
      </c>
      <c r="F32" s="8">
        <f t="shared" si="3"/>
        <v>68</v>
      </c>
      <c r="G32" s="12" t="s">
        <v>59</v>
      </c>
      <c r="H32" s="37">
        <v>0</v>
      </c>
      <c r="I32" s="10">
        <v>208</v>
      </c>
      <c r="J32" s="8">
        <f t="shared" si="1"/>
        <v>208</v>
      </c>
      <c r="K32" s="2"/>
      <c r="L32" s="2" t="s">
        <v>69</v>
      </c>
      <c r="M32" s="7">
        <f>AVERAGE(H37:H40)</f>
        <v>0</v>
      </c>
      <c r="N32" s="7">
        <f>AVERAGE(I37:I40)</f>
        <v>208</v>
      </c>
      <c r="O32" s="2"/>
      <c r="P32" s="2"/>
      <c r="Q32" s="2"/>
    </row>
    <row r="33" spans="1:17" ht="15.75" customHeight="1" x14ac:dyDescent="0.25">
      <c r="A33" s="8">
        <f t="shared" si="2"/>
        <v>21</v>
      </c>
      <c r="B33" s="9" t="s">
        <v>60</v>
      </c>
      <c r="C33" s="37">
        <v>0</v>
      </c>
      <c r="D33" s="10">
        <v>208</v>
      </c>
      <c r="E33" s="11">
        <f t="shared" si="0"/>
        <v>208</v>
      </c>
      <c r="F33" s="8">
        <f t="shared" si="3"/>
        <v>69</v>
      </c>
      <c r="G33" s="12" t="s">
        <v>61</v>
      </c>
      <c r="H33" s="37">
        <v>0</v>
      </c>
      <c r="I33" s="10">
        <v>208</v>
      </c>
      <c r="J33" s="8">
        <f t="shared" si="1"/>
        <v>208</v>
      </c>
      <c r="K33" s="2"/>
      <c r="L33" s="2" t="s">
        <v>77</v>
      </c>
      <c r="M33" s="7">
        <f>AVERAGE(H41:H44)</f>
        <v>0</v>
      </c>
      <c r="N33" s="7">
        <f>AVERAGE(I41:I44)</f>
        <v>208</v>
      </c>
      <c r="O33" s="2"/>
      <c r="P33" s="2"/>
      <c r="Q33" s="2"/>
    </row>
    <row r="34" spans="1:17" ht="15.75" customHeight="1" x14ac:dyDescent="0.25">
      <c r="A34" s="8">
        <f t="shared" si="2"/>
        <v>22</v>
      </c>
      <c r="B34" s="9" t="s">
        <v>62</v>
      </c>
      <c r="C34" s="37">
        <v>0</v>
      </c>
      <c r="D34" s="10">
        <v>208</v>
      </c>
      <c r="E34" s="11">
        <f t="shared" si="0"/>
        <v>208</v>
      </c>
      <c r="F34" s="8">
        <f t="shared" si="3"/>
        <v>70</v>
      </c>
      <c r="G34" s="12" t="s">
        <v>63</v>
      </c>
      <c r="H34" s="37">
        <v>0</v>
      </c>
      <c r="I34" s="10">
        <v>208</v>
      </c>
      <c r="J34" s="8">
        <f t="shared" si="1"/>
        <v>208</v>
      </c>
      <c r="K34" s="2"/>
      <c r="L34" s="2" t="s">
        <v>85</v>
      </c>
      <c r="M34" s="7">
        <f>AVERAGE(H45:H48)</f>
        <v>0</v>
      </c>
      <c r="N34" s="7">
        <f>AVERAGE(I45:I48)</f>
        <v>208</v>
      </c>
      <c r="O34" s="2"/>
      <c r="P34" s="2"/>
      <c r="Q34" s="2"/>
    </row>
    <row r="35" spans="1:17" ht="15.75" customHeight="1" x14ac:dyDescent="0.25">
      <c r="A35" s="8">
        <f t="shared" si="2"/>
        <v>23</v>
      </c>
      <c r="B35" s="9" t="s">
        <v>64</v>
      </c>
      <c r="C35" s="37">
        <v>0</v>
      </c>
      <c r="D35" s="10">
        <v>208</v>
      </c>
      <c r="E35" s="11">
        <f t="shared" si="0"/>
        <v>208</v>
      </c>
      <c r="F35" s="8">
        <f t="shared" si="3"/>
        <v>71</v>
      </c>
      <c r="G35" s="12" t="s">
        <v>65</v>
      </c>
      <c r="H35" s="37">
        <v>0</v>
      </c>
      <c r="I35" s="10">
        <v>208</v>
      </c>
      <c r="J35" s="8">
        <f t="shared" si="1"/>
        <v>208</v>
      </c>
      <c r="K35" s="2"/>
      <c r="L35" s="2" t="s">
        <v>93</v>
      </c>
      <c r="M35" s="7">
        <f>AVERAGE(H49:H52)</f>
        <v>0</v>
      </c>
      <c r="N35" s="7">
        <f>AVERAGE(I49:I52)</f>
        <v>208</v>
      </c>
      <c r="O35" s="2"/>
      <c r="P35" s="2"/>
      <c r="Q35" s="2"/>
    </row>
    <row r="36" spans="1:17" ht="15.75" customHeight="1" x14ac:dyDescent="0.25">
      <c r="A36" s="8">
        <f t="shared" si="2"/>
        <v>24</v>
      </c>
      <c r="B36" s="9" t="s">
        <v>66</v>
      </c>
      <c r="C36" s="37">
        <v>0</v>
      </c>
      <c r="D36" s="10">
        <v>208</v>
      </c>
      <c r="E36" s="11">
        <f t="shared" si="0"/>
        <v>208</v>
      </c>
      <c r="F36" s="8">
        <f t="shared" si="3"/>
        <v>72</v>
      </c>
      <c r="G36" s="12" t="s">
        <v>67</v>
      </c>
      <c r="H36" s="37">
        <v>0</v>
      </c>
      <c r="I36" s="10">
        <v>208</v>
      </c>
      <c r="J36" s="8">
        <f t="shared" si="1"/>
        <v>208</v>
      </c>
      <c r="K36" s="2"/>
      <c r="L36" s="101" t="s">
        <v>101</v>
      </c>
      <c r="M36" s="7">
        <f>AVERAGE(H53:H56)</f>
        <v>0</v>
      </c>
      <c r="N36" s="7">
        <f>AVERAGE(I53:I56)</f>
        <v>208</v>
      </c>
      <c r="O36" s="2"/>
      <c r="P36" s="2"/>
      <c r="Q36" s="2"/>
    </row>
    <row r="37" spans="1:17" ht="15.75" customHeight="1" x14ac:dyDescent="0.25">
      <c r="A37" s="8">
        <v>25</v>
      </c>
      <c r="B37" s="9" t="s">
        <v>68</v>
      </c>
      <c r="C37" s="37">
        <v>0</v>
      </c>
      <c r="D37" s="10">
        <v>208</v>
      </c>
      <c r="E37" s="11">
        <f t="shared" si="0"/>
        <v>208</v>
      </c>
      <c r="F37" s="8">
        <v>73</v>
      </c>
      <c r="G37" s="12" t="s">
        <v>69</v>
      </c>
      <c r="H37" s="37">
        <v>0</v>
      </c>
      <c r="I37" s="10">
        <v>208</v>
      </c>
      <c r="J37" s="8">
        <f t="shared" si="1"/>
        <v>208</v>
      </c>
      <c r="K37" s="2"/>
      <c r="L37" s="101" t="s">
        <v>109</v>
      </c>
      <c r="M37" s="7">
        <f>AVERAGE(H57:H60)</f>
        <v>0</v>
      </c>
      <c r="N37" s="7">
        <f>AVERAGE(I57:I60)</f>
        <v>208</v>
      </c>
      <c r="O37" s="2"/>
      <c r="P37" s="2"/>
      <c r="Q37" s="2"/>
    </row>
    <row r="38" spans="1:17" ht="15.75" customHeight="1" x14ac:dyDescent="0.25">
      <c r="A38" s="8">
        <f t="shared" ref="A38:A60" si="4">A37+1</f>
        <v>26</v>
      </c>
      <c r="B38" s="9" t="s">
        <v>70</v>
      </c>
      <c r="C38" s="37">
        <v>0</v>
      </c>
      <c r="D38" s="10">
        <v>208</v>
      </c>
      <c r="E38" s="8">
        <f t="shared" si="0"/>
        <v>208</v>
      </c>
      <c r="F38" s="8">
        <f t="shared" ref="F38:F60" si="5">F37+1</f>
        <v>74</v>
      </c>
      <c r="G38" s="12" t="s">
        <v>71</v>
      </c>
      <c r="H38" s="37">
        <v>0</v>
      </c>
      <c r="I38" s="10">
        <v>208</v>
      </c>
      <c r="J38" s="8">
        <f t="shared" si="1"/>
        <v>208</v>
      </c>
      <c r="K38" s="2"/>
      <c r="L38" s="101" t="s">
        <v>302</v>
      </c>
      <c r="M38" s="101">
        <f>AVERAGE(M14:M37)</f>
        <v>0</v>
      </c>
      <c r="N38" s="101">
        <f>AVERAGE(N14:N37)</f>
        <v>208</v>
      </c>
      <c r="O38" s="2"/>
      <c r="P38" s="2"/>
      <c r="Q38" s="2"/>
    </row>
    <row r="39" spans="1:17" ht="15.75" customHeight="1" x14ac:dyDescent="0.25">
      <c r="A39" s="8">
        <f t="shared" si="4"/>
        <v>27</v>
      </c>
      <c r="B39" s="9" t="s">
        <v>72</v>
      </c>
      <c r="C39" s="37">
        <v>0</v>
      </c>
      <c r="D39" s="10">
        <v>208</v>
      </c>
      <c r="E39" s="8">
        <f t="shared" si="0"/>
        <v>208</v>
      </c>
      <c r="F39" s="8">
        <f t="shared" si="5"/>
        <v>75</v>
      </c>
      <c r="G39" s="12" t="s">
        <v>73</v>
      </c>
      <c r="H39" s="37">
        <v>0</v>
      </c>
      <c r="I39" s="10">
        <v>208</v>
      </c>
      <c r="J39" s="8">
        <f t="shared" si="1"/>
        <v>208</v>
      </c>
      <c r="K39" s="2"/>
      <c r="L39" s="2"/>
      <c r="M39" s="2"/>
      <c r="N39" s="2"/>
      <c r="O39" s="2"/>
      <c r="P39" s="2"/>
      <c r="Q39" s="2"/>
    </row>
    <row r="40" spans="1:17" ht="15.75" customHeight="1" x14ac:dyDescent="0.25">
      <c r="A40" s="8">
        <f t="shared" si="4"/>
        <v>28</v>
      </c>
      <c r="B40" s="9" t="s">
        <v>74</v>
      </c>
      <c r="C40" s="37">
        <v>0</v>
      </c>
      <c r="D40" s="10">
        <v>208</v>
      </c>
      <c r="E40" s="8">
        <f t="shared" si="0"/>
        <v>208</v>
      </c>
      <c r="F40" s="8">
        <f t="shared" si="5"/>
        <v>76</v>
      </c>
      <c r="G40" s="12" t="s">
        <v>75</v>
      </c>
      <c r="H40" s="37">
        <v>0</v>
      </c>
      <c r="I40" s="10">
        <v>208</v>
      </c>
      <c r="J40" s="8">
        <f t="shared" si="1"/>
        <v>208</v>
      </c>
      <c r="K40" s="2"/>
      <c r="L40" s="2"/>
      <c r="M40" s="2"/>
      <c r="N40" s="2"/>
      <c r="O40" s="2"/>
      <c r="P40" s="2"/>
      <c r="Q40" s="2"/>
    </row>
    <row r="41" spans="1:17" ht="15.75" customHeight="1" x14ac:dyDescent="0.25">
      <c r="A41" s="8">
        <f t="shared" si="4"/>
        <v>29</v>
      </c>
      <c r="B41" s="9" t="s">
        <v>76</v>
      </c>
      <c r="C41" s="37">
        <v>0</v>
      </c>
      <c r="D41" s="10">
        <v>208</v>
      </c>
      <c r="E41" s="8">
        <f t="shared" si="0"/>
        <v>208</v>
      </c>
      <c r="F41" s="8">
        <f t="shared" si="5"/>
        <v>77</v>
      </c>
      <c r="G41" s="12" t="s">
        <v>77</v>
      </c>
      <c r="H41" s="37">
        <v>0</v>
      </c>
      <c r="I41" s="10">
        <v>208</v>
      </c>
      <c r="J41" s="8">
        <f t="shared" si="1"/>
        <v>208</v>
      </c>
      <c r="K41" s="2"/>
      <c r="L41" s="2"/>
      <c r="M41" s="2"/>
      <c r="N41" s="2"/>
      <c r="O41" s="2"/>
      <c r="P41" s="2"/>
      <c r="Q41" s="2"/>
    </row>
    <row r="42" spans="1:17" ht="15.75" customHeight="1" x14ac:dyDescent="0.25">
      <c r="A42" s="8">
        <f t="shared" si="4"/>
        <v>30</v>
      </c>
      <c r="B42" s="9" t="s">
        <v>78</v>
      </c>
      <c r="C42" s="37">
        <v>0</v>
      </c>
      <c r="D42" s="10">
        <v>208</v>
      </c>
      <c r="E42" s="8">
        <f t="shared" si="0"/>
        <v>208</v>
      </c>
      <c r="F42" s="8">
        <f t="shared" si="5"/>
        <v>78</v>
      </c>
      <c r="G42" s="12" t="s">
        <v>79</v>
      </c>
      <c r="H42" s="37">
        <v>0</v>
      </c>
      <c r="I42" s="10">
        <v>208</v>
      </c>
      <c r="J42" s="8">
        <f t="shared" si="1"/>
        <v>208</v>
      </c>
      <c r="K42" s="2"/>
      <c r="L42" s="2"/>
      <c r="M42" s="2"/>
      <c r="N42" s="2"/>
      <c r="O42" s="2"/>
      <c r="P42" s="2"/>
      <c r="Q42" s="2"/>
    </row>
    <row r="43" spans="1:17" ht="15.75" customHeight="1" x14ac:dyDescent="0.25">
      <c r="A43" s="8">
        <f t="shared" si="4"/>
        <v>31</v>
      </c>
      <c r="B43" s="9" t="s">
        <v>80</v>
      </c>
      <c r="C43" s="37">
        <v>0</v>
      </c>
      <c r="D43" s="10">
        <v>208</v>
      </c>
      <c r="E43" s="8">
        <f t="shared" si="0"/>
        <v>208</v>
      </c>
      <c r="F43" s="8">
        <f t="shared" si="5"/>
        <v>79</v>
      </c>
      <c r="G43" s="12" t="s">
        <v>81</v>
      </c>
      <c r="H43" s="37">
        <v>0</v>
      </c>
      <c r="I43" s="10">
        <v>208</v>
      </c>
      <c r="J43" s="8">
        <f t="shared" si="1"/>
        <v>208</v>
      </c>
      <c r="K43" s="2"/>
      <c r="L43" s="2"/>
      <c r="M43" s="2"/>
      <c r="N43" s="2"/>
      <c r="O43" s="2"/>
      <c r="P43" s="2"/>
      <c r="Q43" s="2"/>
    </row>
    <row r="44" spans="1:17" ht="15.75" customHeight="1" x14ac:dyDescent="0.25">
      <c r="A44" s="8">
        <f t="shared" si="4"/>
        <v>32</v>
      </c>
      <c r="B44" s="9" t="s">
        <v>82</v>
      </c>
      <c r="C44" s="37">
        <v>0</v>
      </c>
      <c r="D44" s="10">
        <v>208</v>
      </c>
      <c r="E44" s="8">
        <f t="shared" si="0"/>
        <v>208</v>
      </c>
      <c r="F44" s="8">
        <f t="shared" si="5"/>
        <v>80</v>
      </c>
      <c r="G44" s="12" t="s">
        <v>83</v>
      </c>
      <c r="H44" s="37">
        <v>0</v>
      </c>
      <c r="I44" s="10">
        <v>208</v>
      </c>
      <c r="J44" s="8">
        <f t="shared" si="1"/>
        <v>208</v>
      </c>
      <c r="K44" s="2"/>
      <c r="L44" s="2"/>
      <c r="M44" s="2"/>
      <c r="N44" s="2"/>
      <c r="O44" s="2"/>
      <c r="P44" s="2"/>
      <c r="Q44" s="2"/>
    </row>
    <row r="45" spans="1:17" ht="15.75" customHeight="1" x14ac:dyDescent="0.25">
      <c r="A45" s="8">
        <f t="shared" si="4"/>
        <v>33</v>
      </c>
      <c r="B45" s="9" t="s">
        <v>84</v>
      </c>
      <c r="C45" s="37">
        <v>0</v>
      </c>
      <c r="D45" s="10">
        <v>208</v>
      </c>
      <c r="E45" s="8">
        <f t="shared" si="0"/>
        <v>208</v>
      </c>
      <c r="F45" s="8">
        <f t="shared" si="5"/>
        <v>81</v>
      </c>
      <c r="G45" s="12" t="s">
        <v>85</v>
      </c>
      <c r="H45" s="37">
        <v>0</v>
      </c>
      <c r="I45" s="10">
        <v>208</v>
      </c>
      <c r="J45" s="8">
        <f t="shared" si="1"/>
        <v>208</v>
      </c>
      <c r="K45" s="2"/>
      <c r="L45" s="2"/>
      <c r="M45" s="2"/>
      <c r="N45" s="2"/>
      <c r="O45" s="2"/>
      <c r="P45" s="2"/>
      <c r="Q45" s="2"/>
    </row>
    <row r="46" spans="1:17" ht="15.75" customHeight="1" x14ac:dyDescent="0.25">
      <c r="A46" s="8">
        <f t="shared" si="4"/>
        <v>34</v>
      </c>
      <c r="B46" s="9" t="s">
        <v>86</v>
      </c>
      <c r="C46" s="37">
        <v>0</v>
      </c>
      <c r="D46" s="10">
        <v>208</v>
      </c>
      <c r="E46" s="8">
        <f t="shared" si="0"/>
        <v>208</v>
      </c>
      <c r="F46" s="8">
        <f t="shared" si="5"/>
        <v>82</v>
      </c>
      <c r="G46" s="12" t="s">
        <v>87</v>
      </c>
      <c r="H46" s="37">
        <v>0</v>
      </c>
      <c r="I46" s="10">
        <v>208</v>
      </c>
      <c r="J46" s="8">
        <f t="shared" si="1"/>
        <v>208</v>
      </c>
      <c r="K46" s="2"/>
      <c r="L46" s="2"/>
      <c r="M46" s="2"/>
      <c r="N46" s="2"/>
      <c r="O46" s="2"/>
      <c r="P46" s="2"/>
      <c r="Q46" s="2"/>
    </row>
    <row r="47" spans="1:17" ht="15.75" customHeight="1" x14ac:dyDescent="0.25">
      <c r="A47" s="8">
        <f t="shared" si="4"/>
        <v>35</v>
      </c>
      <c r="B47" s="9" t="s">
        <v>88</v>
      </c>
      <c r="C47" s="37">
        <v>0</v>
      </c>
      <c r="D47" s="10">
        <v>208</v>
      </c>
      <c r="E47" s="8">
        <f t="shared" si="0"/>
        <v>208</v>
      </c>
      <c r="F47" s="8">
        <f t="shared" si="5"/>
        <v>83</v>
      </c>
      <c r="G47" s="12" t="s">
        <v>89</v>
      </c>
      <c r="H47" s="37">
        <v>0</v>
      </c>
      <c r="I47" s="10">
        <v>208</v>
      </c>
      <c r="J47" s="8">
        <f t="shared" si="1"/>
        <v>208</v>
      </c>
      <c r="K47" s="2"/>
      <c r="L47" s="2"/>
      <c r="M47" s="2"/>
      <c r="N47" s="2"/>
      <c r="O47" s="2"/>
      <c r="P47" s="2"/>
      <c r="Q47" s="2"/>
    </row>
    <row r="48" spans="1:17" ht="15.75" customHeight="1" x14ac:dyDescent="0.25">
      <c r="A48" s="8">
        <f t="shared" si="4"/>
        <v>36</v>
      </c>
      <c r="B48" s="9" t="s">
        <v>90</v>
      </c>
      <c r="C48" s="37">
        <v>0</v>
      </c>
      <c r="D48" s="10">
        <v>208</v>
      </c>
      <c r="E48" s="8">
        <f t="shared" si="0"/>
        <v>208</v>
      </c>
      <c r="F48" s="8">
        <f t="shared" si="5"/>
        <v>84</v>
      </c>
      <c r="G48" s="12" t="s">
        <v>91</v>
      </c>
      <c r="H48" s="37">
        <v>0</v>
      </c>
      <c r="I48" s="10">
        <v>208</v>
      </c>
      <c r="J48" s="8">
        <f t="shared" si="1"/>
        <v>208</v>
      </c>
      <c r="K48" s="2"/>
      <c r="L48" s="2"/>
      <c r="M48" s="2"/>
      <c r="N48" s="2"/>
      <c r="O48" s="2"/>
      <c r="P48" s="2"/>
      <c r="Q48" s="2"/>
    </row>
    <row r="49" spans="1:17" ht="15.75" customHeight="1" x14ac:dyDescent="0.25">
      <c r="A49" s="8">
        <f t="shared" si="4"/>
        <v>37</v>
      </c>
      <c r="B49" s="9" t="s">
        <v>92</v>
      </c>
      <c r="C49" s="37">
        <v>0</v>
      </c>
      <c r="D49" s="10">
        <v>208</v>
      </c>
      <c r="E49" s="8">
        <f t="shared" si="0"/>
        <v>208</v>
      </c>
      <c r="F49" s="8">
        <f t="shared" si="5"/>
        <v>85</v>
      </c>
      <c r="G49" s="12" t="s">
        <v>93</v>
      </c>
      <c r="H49" s="37">
        <v>0</v>
      </c>
      <c r="I49" s="10">
        <v>208</v>
      </c>
      <c r="J49" s="8">
        <f t="shared" si="1"/>
        <v>208</v>
      </c>
      <c r="K49" s="2"/>
      <c r="L49" s="2"/>
      <c r="M49" s="2"/>
      <c r="N49" s="2"/>
      <c r="O49" s="2"/>
      <c r="P49" s="2"/>
      <c r="Q49" s="2"/>
    </row>
    <row r="50" spans="1:17" ht="15.75" customHeight="1" x14ac:dyDescent="0.25">
      <c r="A50" s="8">
        <f t="shared" si="4"/>
        <v>38</v>
      </c>
      <c r="B50" s="12" t="s">
        <v>94</v>
      </c>
      <c r="C50" s="37">
        <v>0</v>
      </c>
      <c r="D50" s="10">
        <v>208</v>
      </c>
      <c r="E50" s="8">
        <f t="shared" si="0"/>
        <v>208</v>
      </c>
      <c r="F50" s="8">
        <f t="shared" si="5"/>
        <v>86</v>
      </c>
      <c r="G50" s="12" t="s">
        <v>95</v>
      </c>
      <c r="H50" s="37">
        <v>0</v>
      </c>
      <c r="I50" s="10">
        <v>208</v>
      </c>
      <c r="J50" s="8">
        <f t="shared" si="1"/>
        <v>208</v>
      </c>
      <c r="K50" s="2"/>
      <c r="L50" s="2"/>
      <c r="M50" s="2"/>
      <c r="N50" s="2"/>
      <c r="O50" s="2"/>
      <c r="P50" s="2"/>
      <c r="Q50" s="2"/>
    </row>
    <row r="51" spans="1:17" ht="15.75" customHeight="1" x14ac:dyDescent="0.25">
      <c r="A51" s="8">
        <f t="shared" si="4"/>
        <v>39</v>
      </c>
      <c r="B51" s="12" t="s">
        <v>96</v>
      </c>
      <c r="C51" s="37">
        <v>0</v>
      </c>
      <c r="D51" s="10">
        <v>208</v>
      </c>
      <c r="E51" s="8">
        <f t="shared" si="0"/>
        <v>208</v>
      </c>
      <c r="F51" s="8">
        <f t="shared" si="5"/>
        <v>87</v>
      </c>
      <c r="G51" s="12" t="s">
        <v>97</v>
      </c>
      <c r="H51" s="37">
        <v>0</v>
      </c>
      <c r="I51" s="10">
        <v>208</v>
      </c>
      <c r="J51" s="8">
        <f t="shared" si="1"/>
        <v>208</v>
      </c>
      <c r="K51" s="2"/>
      <c r="L51" s="2"/>
      <c r="M51" s="2"/>
      <c r="N51" s="2"/>
      <c r="O51" s="2"/>
      <c r="P51" s="2"/>
      <c r="Q51" s="2"/>
    </row>
    <row r="52" spans="1:17" ht="15.75" customHeight="1" x14ac:dyDescent="0.25">
      <c r="A52" s="8">
        <f t="shared" si="4"/>
        <v>40</v>
      </c>
      <c r="B52" s="12" t="s">
        <v>98</v>
      </c>
      <c r="C52" s="37">
        <v>0</v>
      </c>
      <c r="D52" s="10">
        <v>208</v>
      </c>
      <c r="E52" s="8">
        <f t="shared" si="0"/>
        <v>208</v>
      </c>
      <c r="F52" s="8">
        <f t="shared" si="5"/>
        <v>88</v>
      </c>
      <c r="G52" s="12" t="s">
        <v>99</v>
      </c>
      <c r="H52" s="37">
        <v>0</v>
      </c>
      <c r="I52" s="10">
        <v>208</v>
      </c>
      <c r="J52" s="8">
        <f t="shared" si="1"/>
        <v>208</v>
      </c>
      <c r="K52" s="2"/>
      <c r="L52" s="2"/>
      <c r="M52" s="2"/>
      <c r="N52" s="2"/>
      <c r="O52" s="2"/>
      <c r="P52" s="2"/>
      <c r="Q52" s="2"/>
    </row>
    <row r="53" spans="1:17" ht="15.75" customHeight="1" x14ac:dyDescent="0.25">
      <c r="A53" s="8">
        <f t="shared" si="4"/>
        <v>41</v>
      </c>
      <c r="B53" s="12" t="s">
        <v>100</v>
      </c>
      <c r="C53" s="37">
        <v>0</v>
      </c>
      <c r="D53" s="10">
        <v>208</v>
      </c>
      <c r="E53" s="8">
        <f t="shared" si="0"/>
        <v>208</v>
      </c>
      <c r="F53" s="8">
        <f t="shared" si="5"/>
        <v>89</v>
      </c>
      <c r="G53" s="12" t="s">
        <v>101</v>
      </c>
      <c r="H53" s="37">
        <v>0</v>
      </c>
      <c r="I53" s="10">
        <v>208</v>
      </c>
      <c r="J53" s="8">
        <f t="shared" si="1"/>
        <v>208</v>
      </c>
      <c r="K53" s="2"/>
      <c r="L53" s="13"/>
      <c r="M53" s="13"/>
      <c r="N53" s="13"/>
      <c r="O53" s="2"/>
      <c r="P53" s="2"/>
      <c r="Q53" s="2"/>
    </row>
    <row r="54" spans="1:17" ht="15.75" customHeight="1" x14ac:dyDescent="0.25">
      <c r="A54" s="8">
        <f t="shared" si="4"/>
        <v>42</v>
      </c>
      <c r="B54" s="12" t="s">
        <v>102</v>
      </c>
      <c r="C54" s="37">
        <v>0</v>
      </c>
      <c r="D54" s="10">
        <v>208</v>
      </c>
      <c r="E54" s="8">
        <f t="shared" si="0"/>
        <v>208</v>
      </c>
      <c r="F54" s="8">
        <f t="shared" si="5"/>
        <v>90</v>
      </c>
      <c r="G54" s="12" t="s">
        <v>103</v>
      </c>
      <c r="H54" s="37">
        <v>0</v>
      </c>
      <c r="I54" s="10">
        <v>208</v>
      </c>
      <c r="J54" s="8">
        <f t="shared" si="1"/>
        <v>208</v>
      </c>
      <c r="K54" s="2"/>
      <c r="L54" s="13"/>
      <c r="M54" s="13"/>
      <c r="N54" s="13"/>
      <c r="O54" s="2"/>
      <c r="P54" s="2"/>
      <c r="Q54" s="2"/>
    </row>
    <row r="55" spans="1:17" ht="15.75" customHeight="1" x14ac:dyDescent="0.25">
      <c r="A55" s="8">
        <f t="shared" si="4"/>
        <v>43</v>
      </c>
      <c r="B55" s="12" t="s">
        <v>104</v>
      </c>
      <c r="C55" s="37">
        <v>0</v>
      </c>
      <c r="D55" s="10">
        <v>208</v>
      </c>
      <c r="E55" s="8">
        <f t="shared" si="0"/>
        <v>208</v>
      </c>
      <c r="F55" s="8">
        <f t="shared" si="5"/>
        <v>91</v>
      </c>
      <c r="G55" s="12" t="s">
        <v>105</v>
      </c>
      <c r="H55" s="37">
        <v>0</v>
      </c>
      <c r="I55" s="10">
        <v>208</v>
      </c>
      <c r="J55" s="8">
        <f t="shared" si="1"/>
        <v>208</v>
      </c>
      <c r="K55" s="2"/>
      <c r="L55" s="13"/>
      <c r="M55" s="13"/>
      <c r="N55" s="13"/>
      <c r="O55" s="2"/>
      <c r="P55" s="2"/>
      <c r="Q55" s="2"/>
    </row>
    <row r="56" spans="1:17" ht="15.75" customHeight="1" x14ac:dyDescent="0.25">
      <c r="A56" s="8">
        <f t="shared" si="4"/>
        <v>44</v>
      </c>
      <c r="B56" s="12" t="s">
        <v>106</v>
      </c>
      <c r="C56" s="37">
        <v>0</v>
      </c>
      <c r="D56" s="10">
        <v>208</v>
      </c>
      <c r="E56" s="8">
        <f t="shared" si="0"/>
        <v>208</v>
      </c>
      <c r="F56" s="8">
        <f t="shared" si="5"/>
        <v>92</v>
      </c>
      <c r="G56" s="12" t="s">
        <v>107</v>
      </c>
      <c r="H56" s="37">
        <v>0</v>
      </c>
      <c r="I56" s="10">
        <v>208</v>
      </c>
      <c r="J56" s="8">
        <f t="shared" si="1"/>
        <v>208</v>
      </c>
      <c r="K56" s="2"/>
      <c r="L56" s="13"/>
      <c r="M56" s="13"/>
      <c r="N56" s="13"/>
      <c r="O56" s="2"/>
      <c r="P56" s="2"/>
      <c r="Q56" s="2"/>
    </row>
    <row r="57" spans="1:17" ht="15.75" customHeight="1" x14ac:dyDescent="0.25">
      <c r="A57" s="8">
        <f t="shared" si="4"/>
        <v>45</v>
      </c>
      <c r="B57" s="12" t="s">
        <v>108</v>
      </c>
      <c r="C57" s="37">
        <v>0</v>
      </c>
      <c r="D57" s="10">
        <v>208</v>
      </c>
      <c r="E57" s="8">
        <f t="shared" si="0"/>
        <v>208</v>
      </c>
      <c r="F57" s="8">
        <f t="shared" si="5"/>
        <v>93</v>
      </c>
      <c r="G57" s="12" t="s">
        <v>109</v>
      </c>
      <c r="H57" s="37">
        <v>0</v>
      </c>
      <c r="I57" s="10">
        <v>208</v>
      </c>
      <c r="J57" s="8">
        <f t="shared" si="1"/>
        <v>208</v>
      </c>
      <c r="K57" s="2"/>
      <c r="L57" s="14"/>
      <c r="M57" s="13"/>
      <c r="N57" s="15"/>
      <c r="O57" s="2"/>
      <c r="P57" s="2"/>
      <c r="Q57" s="2"/>
    </row>
    <row r="58" spans="1:17" ht="15.75" customHeight="1" x14ac:dyDescent="0.25">
      <c r="A58" s="8">
        <f t="shared" si="4"/>
        <v>46</v>
      </c>
      <c r="B58" s="12" t="s">
        <v>110</v>
      </c>
      <c r="C58" s="37">
        <v>0</v>
      </c>
      <c r="D58" s="10">
        <v>208</v>
      </c>
      <c r="E58" s="8">
        <f t="shared" si="0"/>
        <v>208</v>
      </c>
      <c r="F58" s="8">
        <f t="shared" si="5"/>
        <v>94</v>
      </c>
      <c r="G58" s="12" t="s">
        <v>111</v>
      </c>
      <c r="H58" s="37">
        <v>0</v>
      </c>
      <c r="I58" s="10">
        <v>208</v>
      </c>
      <c r="J58" s="8">
        <f t="shared" si="1"/>
        <v>208</v>
      </c>
      <c r="K58" s="2"/>
      <c r="L58" s="16"/>
      <c r="M58" s="13"/>
      <c r="N58" s="15"/>
      <c r="O58" s="2"/>
      <c r="P58" s="2"/>
      <c r="Q58" s="2"/>
    </row>
    <row r="59" spans="1:17" ht="15.75" customHeight="1" x14ac:dyDescent="0.25">
      <c r="A59" s="17">
        <f t="shared" si="4"/>
        <v>47</v>
      </c>
      <c r="B59" s="18" t="s">
        <v>112</v>
      </c>
      <c r="C59" s="37">
        <v>0</v>
      </c>
      <c r="D59" s="10">
        <v>208</v>
      </c>
      <c r="E59" s="17">
        <f t="shared" si="0"/>
        <v>208</v>
      </c>
      <c r="F59" s="17">
        <f t="shared" si="5"/>
        <v>95</v>
      </c>
      <c r="G59" s="18" t="s">
        <v>113</v>
      </c>
      <c r="H59" s="37">
        <v>0</v>
      </c>
      <c r="I59" s="10">
        <v>208</v>
      </c>
      <c r="J59" s="17">
        <f t="shared" si="1"/>
        <v>208</v>
      </c>
      <c r="K59" s="2"/>
      <c r="L59" s="16"/>
      <c r="M59" s="19"/>
      <c r="N59" s="15"/>
      <c r="O59" s="2"/>
      <c r="P59" s="2"/>
      <c r="Q59" s="2"/>
    </row>
    <row r="60" spans="1:17" ht="15.75" customHeight="1" x14ac:dyDescent="0.25">
      <c r="A60" s="17">
        <f t="shared" si="4"/>
        <v>48</v>
      </c>
      <c r="B60" s="18" t="s">
        <v>114</v>
      </c>
      <c r="C60" s="37">
        <v>0</v>
      </c>
      <c r="D60" s="10">
        <v>208</v>
      </c>
      <c r="E60" s="17">
        <f t="shared" si="0"/>
        <v>208</v>
      </c>
      <c r="F60" s="17">
        <f t="shared" si="5"/>
        <v>96</v>
      </c>
      <c r="G60" s="18" t="s">
        <v>115</v>
      </c>
      <c r="H60" s="37">
        <v>0</v>
      </c>
      <c r="I60" s="10">
        <v>208</v>
      </c>
      <c r="J60" s="17">
        <f t="shared" si="1"/>
        <v>208</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0.5" customHeight="1" x14ac:dyDescent="0.25">
      <c r="A62" s="129" t="s">
        <v>171</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175</v>
      </c>
      <c r="F63" s="137"/>
      <c r="G63" s="138"/>
      <c r="H63" s="21">
        <v>0</v>
      </c>
      <c r="I63" s="21">
        <v>5.4279999999999999</v>
      </c>
      <c r="J63" s="21">
        <f>H63+I63</f>
        <v>5.4279999999999999</v>
      </c>
      <c r="K63" s="2"/>
      <c r="L63" s="22">
        <f>157.166+176.25</f>
        <v>333.416</v>
      </c>
      <c r="M63" s="32">
        <f>L63/1000</f>
        <v>0.33341599999999999</v>
      </c>
      <c r="N63" s="4"/>
      <c r="O63" s="7"/>
      <c r="P63" s="7"/>
      <c r="Q63" s="7"/>
    </row>
    <row r="64" spans="1:17" ht="30" customHeight="1" x14ac:dyDescent="0.25">
      <c r="A64" s="134"/>
      <c r="B64" s="135"/>
      <c r="C64" s="135"/>
      <c r="D64" s="135"/>
      <c r="E64" s="139" t="s">
        <v>176</v>
      </c>
      <c r="F64" s="140"/>
      <c r="G64" s="141"/>
      <c r="H64" s="36">
        <v>0</v>
      </c>
      <c r="I64" s="36">
        <f>L82</f>
        <v>0.33341599999999999</v>
      </c>
      <c r="J64" s="36">
        <f>H64+I64</f>
        <v>0.33341599999999999</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177</v>
      </c>
      <c r="B66" s="143"/>
      <c r="C66" s="143"/>
      <c r="D66" s="143"/>
      <c r="E66" s="143"/>
      <c r="F66" s="143"/>
      <c r="G66" s="143"/>
      <c r="H66" s="143"/>
      <c r="I66" s="143"/>
      <c r="J66" s="144"/>
      <c r="K66" s="2" t="s">
        <v>124</v>
      </c>
      <c r="L66" s="24"/>
      <c r="M66" s="27">
        <v>0.10299999999999999</v>
      </c>
      <c r="N66" s="28">
        <v>0.60699999999999998</v>
      </c>
      <c r="O66" s="29">
        <f>M66+N66</f>
        <v>0.71</v>
      </c>
      <c r="P66" s="29">
        <f>O66/J63*100</f>
        <v>13.080324244657332</v>
      </c>
      <c r="Q66" s="7"/>
    </row>
    <row r="67" spans="1:17" ht="25.5" customHeight="1" x14ac:dyDescent="0.25">
      <c r="A67" s="30"/>
      <c r="B67" s="31"/>
      <c r="C67" s="31"/>
      <c r="D67" s="31"/>
      <c r="E67" s="31"/>
      <c r="F67" s="31"/>
      <c r="G67" s="31"/>
      <c r="H67" s="145" t="s">
        <v>125</v>
      </c>
      <c r="I67" s="146"/>
      <c r="J67" s="147"/>
      <c r="K67" s="2"/>
      <c r="L67" s="4"/>
      <c r="M67" s="29">
        <f>H63+H64</f>
        <v>0</v>
      </c>
      <c r="N67" s="29">
        <f>I63+I64-N66-0.018-M66-0.018</f>
        <v>5.0154160000000001</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0.20897566666666667</v>
      </c>
      <c r="O69" s="23"/>
      <c r="P69" s="32">
        <f>M69+N69</f>
        <v>0.20897566666666667</v>
      </c>
      <c r="Q69" s="7"/>
    </row>
    <row r="70" spans="1:17" ht="15.75" customHeight="1" x14ac:dyDescent="0.25">
      <c r="A70" s="2"/>
      <c r="B70" s="2"/>
      <c r="C70" s="2"/>
      <c r="D70" s="2"/>
      <c r="E70" s="2"/>
      <c r="F70" s="2"/>
      <c r="G70" s="2"/>
      <c r="H70" s="2"/>
      <c r="I70" s="2"/>
      <c r="J70" s="2"/>
      <c r="K70" s="2"/>
      <c r="L70" s="7"/>
      <c r="M70" s="29">
        <f>M69*1000</f>
        <v>0</v>
      </c>
      <c r="N70" s="29">
        <f>N69*1000</f>
        <v>208.97566666666668</v>
      </c>
      <c r="O70" s="23"/>
      <c r="P70" s="29">
        <f>M70+N70</f>
        <v>208.97566666666668</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56"/>
      <c r="F72" s="2"/>
      <c r="G72" s="2"/>
      <c r="H72" s="2"/>
      <c r="I72" s="2"/>
      <c r="J72" s="5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0.34849999999999998</v>
      </c>
      <c r="M81" s="32">
        <f>K81+L81</f>
        <v>0.34849999999999998</v>
      </c>
      <c r="N81" s="32">
        <f>M81-M63</f>
        <v>1.5083999999999986E-2</v>
      </c>
      <c r="O81" s="2"/>
      <c r="P81" s="2"/>
      <c r="Q81" s="2"/>
    </row>
    <row r="82" spans="1:17" ht="15.75" customHeight="1" x14ac:dyDescent="0.25">
      <c r="A82" s="2"/>
      <c r="B82" s="2"/>
      <c r="C82" s="2"/>
      <c r="D82" s="2"/>
      <c r="E82" s="2"/>
      <c r="F82" s="2"/>
      <c r="G82" s="2"/>
      <c r="H82" s="2"/>
      <c r="I82" s="2"/>
      <c r="J82" s="2"/>
      <c r="K82" s="35">
        <v>0</v>
      </c>
      <c r="L82" s="35">
        <f>L81-N81</f>
        <v>0.33341599999999999</v>
      </c>
      <c r="M82" s="32">
        <f>K82+L82</f>
        <v>0.33341599999999999</v>
      </c>
      <c r="N82" s="32">
        <f>N81/2</f>
        <v>7.5419999999999932E-3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8" workbookViewId="0">
      <selection activeCell="L11" sqref="L11:N38"/>
    </sheetView>
  </sheetViews>
  <sheetFormatPr defaultColWidth="14.42578125" defaultRowHeight="15" x14ac:dyDescent="0.25"/>
  <cols>
    <col min="1" max="1" width="10.5703125" style="59" customWidth="1"/>
    <col min="2" max="2" width="18.5703125" style="59" customWidth="1"/>
    <col min="3" max="4" width="12.7109375" style="59" customWidth="1"/>
    <col min="5" max="5" width="14.7109375" style="59" customWidth="1"/>
    <col min="6" max="6" width="12.42578125" style="59" customWidth="1"/>
    <col min="7" max="7" width="15.140625" style="59" customWidth="1"/>
    <col min="8" max="9" width="12.7109375" style="59" customWidth="1"/>
    <col min="10" max="10" width="15" style="59" customWidth="1"/>
    <col min="11" max="11" width="9.140625" style="59" customWidth="1"/>
    <col min="12" max="12" width="13" style="59" customWidth="1"/>
    <col min="13" max="13" width="12.7109375" style="59" customWidth="1"/>
    <col min="14" max="14" width="14.28515625" style="59" customWidth="1"/>
    <col min="15" max="15" width="7.85546875" style="59" customWidth="1"/>
    <col min="16" max="17" width="9.140625" style="59" customWidth="1"/>
    <col min="18" max="16384" width="14.42578125" style="59"/>
  </cols>
  <sheetData>
    <row r="1" spans="1:17" ht="24" x14ac:dyDescent="0.4">
      <c r="A1" s="102" t="s">
        <v>0</v>
      </c>
      <c r="B1" s="103"/>
      <c r="C1" s="103"/>
      <c r="D1" s="103"/>
      <c r="E1" s="103"/>
      <c r="F1" s="103"/>
      <c r="G1" s="103"/>
      <c r="H1" s="103"/>
      <c r="I1" s="103"/>
      <c r="J1" s="104"/>
      <c r="K1" s="1"/>
      <c r="L1" s="2"/>
      <c r="M1" s="2"/>
      <c r="N1" s="2"/>
      <c r="O1" s="3"/>
      <c r="P1" s="4" t="s">
        <v>1</v>
      </c>
      <c r="Q1" s="2"/>
    </row>
    <row r="2" spans="1:17" ht="18.75" x14ac:dyDescent="0.3">
      <c r="A2" s="105" t="s">
        <v>2</v>
      </c>
      <c r="B2" s="103"/>
      <c r="C2" s="103"/>
      <c r="D2" s="103"/>
      <c r="E2" s="103"/>
      <c r="F2" s="103"/>
      <c r="G2" s="103"/>
      <c r="H2" s="103"/>
      <c r="I2" s="103"/>
      <c r="J2" s="104"/>
      <c r="K2" s="2"/>
      <c r="L2" s="2"/>
      <c r="M2" s="2"/>
      <c r="N2" s="2"/>
      <c r="O2" s="5"/>
      <c r="P2" s="4" t="s">
        <v>3</v>
      </c>
      <c r="Q2" s="2"/>
    </row>
    <row r="3" spans="1:17" ht="18.75" customHeight="1" x14ac:dyDescent="0.25">
      <c r="A3" s="106" t="s">
        <v>180</v>
      </c>
      <c r="B3" s="107"/>
      <c r="C3" s="107"/>
      <c r="D3" s="107"/>
      <c r="E3" s="107"/>
      <c r="F3" s="107"/>
      <c r="G3" s="107"/>
      <c r="H3" s="107"/>
      <c r="I3" s="107"/>
      <c r="J3" s="108"/>
      <c r="K3" s="6"/>
      <c r="L3" s="6"/>
      <c r="N3" s="6"/>
      <c r="O3" s="6"/>
      <c r="P3" s="6"/>
      <c r="Q3" s="6"/>
    </row>
    <row r="4" spans="1:17" ht="24" x14ac:dyDescent="0.4">
      <c r="A4" s="102" t="s">
        <v>4</v>
      </c>
      <c r="B4" s="103"/>
      <c r="C4" s="103"/>
      <c r="D4" s="103"/>
      <c r="E4" s="103"/>
      <c r="F4" s="103"/>
      <c r="G4" s="103"/>
      <c r="H4" s="103"/>
      <c r="I4" s="103"/>
      <c r="J4" s="104"/>
      <c r="K4" s="2"/>
      <c r="L4" s="2"/>
      <c r="M4" s="6"/>
      <c r="N4" s="2"/>
      <c r="O4" s="2"/>
      <c r="P4" s="2"/>
      <c r="Q4" s="2"/>
    </row>
    <row r="5" spans="1:17" x14ac:dyDescent="0.25">
      <c r="A5" s="109" t="s">
        <v>5</v>
      </c>
      <c r="B5" s="104"/>
      <c r="C5" s="110" t="s">
        <v>6</v>
      </c>
      <c r="D5" s="103"/>
      <c r="E5" s="103"/>
      <c r="F5" s="103"/>
      <c r="G5" s="103"/>
      <c r="H5" s="103"/>
      <c r="I5" s="103"/>
      <c r="J5" s="104"/>
      <c r="K5" s="2"/>
      <c r="L5" s="2"/>
      <c r="M5" s="2"/>
      <c r="N5" s="2"/>
      <c r="O5" s="2"/>
      <c r="P5" s="2"/>
      <c r="Q5" s="2"/>
    </row>
    <row r="6" spans="1:17" ht="45" customHeight="1" x14ac:dyDescent="0.25">
      <c r="A6" s="111" t="s">
        <v>7</v>
      </c>
      <c r="B6" s="104"/>
      <c r="C6" s="112" t="s">
        <v>8</v>
      </c>
      <c r="D6" s="103"/>
      <c r="E6" s="103"/>
      <c r="F6" s="103"/>
      <c r="G6" s="103"/>
      <c r="H6" s="103"/>
      <c r="I6" s="103"/>
      <c r="J6" s="104"/>
      <c r="K6" s="2"/>
      <c r="L6" s="2"/>
      <c r="M6" s="2"/>
      <c r="N6" s="2"/>
      <c r="O6" s="2"/>
      <c r="P6" s="2"/>
      <c r="Q6" s="2"/>
    </row>
    <row r="7" spans="1:17" x14ac:dyDescent="0.25">
      <c r="A7" s="111" t="s">
        <v>9</v>
      </c>
      <c r="B7" s="104"/>
      <c r="C7" s="113" t="s">
        <v>10</v>
      </c>
      <c r="D7" s="103"/>
      <c r="E7" s="103"/>
      <c r="F7" s="103"/>
      <c r="G7" s="103"/>
      <c r="H7" s="103"/>
      <c r="I7" s="103"/>
      <c r="J7" s="104"/>
      <c r="K7" s="2"/>
      <c r="L7" s="2"/>
      <c r="M7" s="2"/>
      <c r="N7" s="2"/>
      <c r="O7" s="2"/>
      <c r="P7" s="2"/>
      <c r="Q7" s="2"/>
    </row>
    <row r="8" spans="1:17" x14ac:dyDescent="0.25">
      <c r="A8" s="111" t="s">
        <v>11</v>
      </c>
      <c r="B8" s="104"/>
      <c r="C8" s="113" t="s">
        <v>148</v>
      </c>
      <c r="D8" s="103"/>
      <c r="E8" s="103"/>
      <c r="F8" s="103"/>
      <c r="G8" s="103"/>
      <c r="H8" s="103"/>
      <c r="I8" s="103"/>
      <c r="J8" s="104"/>
      <c r="K8" s="2"/>
      <c r="L8" s="2"/>
      <c r="M8" s="2"/>
      <c r="N8" s="2"/>
      <c r="O8" s="2"/>
      <c r="P8" s="2"/>
      <c r="Q8" s="2"/>
    </row>
    <row r="9" spans="1:17" x14ac:dyDescent="0.25">
      <c r="A9" s="114" t="s">
        <v>13</v>
      </c>
      <c r="B9" s="104"/>
      <c r="C9" s="115" t="s">
        <v>192</v>
      </c>
      <c r="D9" s="116"/>
      <c r="E9" s="116"/>
      <c r="F9" s="116"/>
      <c r="G9" s="116"/>
      <c r="H9" s="116"/>
      <c r="I9" s="116"/>
      <c r="J9" s="117"/>
      <c r="K9" s="6"/>
      <c r="L9" s="6"/>
      <c r="M9" s="6"/>
      <c r="N9" s="6"/>
      <c r="O9" s="6"/>
      <c r="P9" s="6"/>
      <c r="Q9" s="6"/>
    </row>
    <row r="10" spans="1:17" x14ac:dyDescent="0.25">
      <c r="A10" s="111" t="s">
        <v>14</v>
      </c>
      <c r="B10" s="104"/>
      <c r="C10" s="115" t="s">
        <v>184</v>
      </c>
      <c r="D10" s="116"/>
      <c r="E10" s="116"/>
      <c r="F10" s="116"/>
      <c r="G10" s="116"/>
      <c r="H10" s="116"/>
      <c r="I10" s="116"/>
      <c r="J10" s="117"/>
      <c r="K10" s="2"/>
      <c r="L10" s="2"/>
      <c r="M10" s="2"/>
      <c r="N10" s="2"/>
      <c r="O10" s="2"/>
      <c r="P10" s="2"/>
      <c r="Q10" s="2"/>
    </row>
    <row r="11" spans="1:17" ht="33" customHeight="1" x14ac:dyDescent="0.25">
      <c r="A11" s="118" t="s">
        <v>15</v>
      </c>
      <c r="B11" s="118" t="s">
        <v>16</v>
      </c>
      <c r="C11" s="120" t="s">
        <v>17</v>
      </c>
      <c r="D11" s="120" t="s">
        <v>18</v>
      </c>
      <c r="E11" s="118" t="s">
        <v>19</v>
      </c>
      <c r="F11" s="118" t="s">
        <v>15</v>
      </c>
      <c r="G11" s="118" t="s">
        <v>16</v>
      </c>
      <c r="H11" s="120" t="s">
        <v>17</v>
      </c>
      <c r="I11" s="120" t="s">
        <v>18</v>
      </c>
      <c r="J11" s="118" t="s">
        <v>19</v>
      </c>
      <c r="K11" s="2"/>
      <c r="L11" s="166" t="s">
        <v>16</v>
      </c>
      <c r="M11" s="167" t="s">
        <v>301</v>
      </c>
      <c r="N11" s="167"/>
      <c r="O11" s="2"/>
      <c r="P11" s="2"/>
      <c r="Q11" s="2"/>
    </row>
    <row r="12" spans="1:17" ht="13.5" customHeight="1" x14ac:dyDescent="0.25">
      <c r="A12" s="119"/>
      <c r="B12" s="119"/>
      <c r="C12" s="119"/>
      <c r="D12" s="119"/>
      <c r="E12" s="119"/>
      <c r="F12" s="119"/>
      <c r="G12" s="119"/>
      <c r="H12" s="119"/>
      <c r="I12" s="119"/>
      <c r="J12" s="119"/>
      <c r="K12" s="2"/>
      <c r="L12" s="166"/>
      <c r="M12" s="7" t="s">
        <v>17</v>
      </c>
      <c r="N12" s="2" t="s">
        <v>18</v>
      </c>
      <c r="O12" s="2"/>
      <c r="P12" s="2"/>
      <c r="Q12" s="2"/>
    </row>
    <row r="13" spans="1:17" x14ac:dyDescent="0.25">
      <c r="A13" s="8">
        <v>1</v>
      </c>
      <c r="B13" s="9" t="s">
        <v>20</v>
      </c>
      <c r="C13" s="37">
        <v>0</v>
      </c>
      <c r="D13" s="10">
        <v>211</v>
      </c>
      <c r="E13" s="11">
        <f t="shared" ref="E13:E60" si="0">SUM(C13,D13)</f>
        <v>211</v>
      </c>
      <c r="F13" s="8">
        <v>49</v>
      </c>
      <c r="G13" s="12" t="s">
        <v>21</v>
      </c>
      <c r="H13" s="37">
        <v>0</v>
      </c>
      <c r="I13" s="10">
        <v>211</v>
      </c>
      <c r="J13" s="8">
        <f t="shared" ref="J13:J60" si="1">SUM(H13,I13)</f>
        <v>211</v>
      </c>
      <c r="K13" s="2"/>
      <c r="L13" s="2"/>
      <c r="M13" s="7"/>
      <c r="N13" s="7"/>
      <c r="O13" s="2"/>
      <c r="P13" s="2"/>
      <c r="Q13" s="2"/>
    </row>
    <row r="14" spans="1:17" x14ac:dyDescent="0.25">
      <c r="A14" s="8">
        <f t="shared" ref="A14:A36" si="2">A13+1</f>
        <v>2</v>
      </c>
      <c r="B14" s="9" t="s">
        <v>22</v>
      </c>
      <c r="C14" s="37">
        <v>0</v>
      </c>
      <c r="D14" s="10">
        <v>211</v>
      </c>
      <c r="E14" s="11">
        <f t="shared" si="0"/>
        <v>211</v>
      </c>
      <c r="F14" s="8">
        <f t="shared" ref="F14:F36" si="3">F13+1</f>
        <v>50</v>
      </c>
      <c r="G14" s="12" t="s">
        <v>23</v>
      </c>
      <c r="H14" s="37">
        <v>0</v>
      </c>
      <c r="I14" s="10">
        <v>211</v>
      </c>
      <c r="J14" s="8">
        <f t="shared" si="1"/>
        <v>211</v>
      </c>
      <c r="K14" s="2"/>
      <c r="L14" s="2" t="s">
        <v>20</v>
      </c>
      <c r="M14" s="7">
        <f>AVERAGE(C13:C16)</f>
        <v>0</v>
      </c>
      <c r="N14" s="7">
        <f>AVERAGE(D13:D16)</f>
        <v>211</v>
      </c>
      <c r="O14" s="2"/>
      <c r="P14" s="2"/>
      <c r="Q14" s="2"/>
    </row>
    <row r="15" spans="1:17" x14ac:dyDescent="0.25">
      <c r="A15" s="8">
        <f t="shared" si="2"/>
        <v>3</v>
      </c>
      <c r="B15" s="9" t="s">
        <v>24</v>
      </c>
      <c r="C15" s="37">
        <v>0</v>
      </c>
      <c r="D15" s="10">
        <v>211</v>
      </c>
      <c r="E15" s="11">
        <f t="shared" si="0"/>
        <v>211</v>
      </c>
      <c r="F15" s="8">
        <f t="shared" si="3"/>
        <v>51</v>
      </c>
      <c r="G15" s="12" t="s">
        <v>25</v>
      </c>
      <c r="H15" s="37">
        <v>0</v>
      </c>
      <c r="I15" s="10">
        <v>211</v>
      </c>
      <c r="J15" s="8">
        <f t="shared" si="1"/>
        <v>211</v>
      </c>
      <c r="K15" s="2"/>
      <c r="L15" s="2" t="s">
        <v>28</v>
      </c>
      <c r="M15" s="7">
        <f>AVERAGE(C17:C20)</f>
        <v>0</v>
      </c>
      <c r="N15" s="7">
        <f>AVERAGE(D17:D20)</f>
        <v>211</v>
      </c>
      <c r="O15" s="2"/>
      <c r="P15" s="2"/>
      <c r="Q15" s="2"/>
    </row>
    <row r="16" spans="1:17" x14ac:dyDescent="0.25">
      <c r="A16" s="8">
        <f t="shared" si="2"/>
        <v>4</v>
      </c>
      <c r="B16" s="9" t="s">
        <v>26</v>
      </c>
      <c r="C16" s="37">
        <v>0</v>
      </c>
      <c r="D16" s="10">
        <v>211</v>
      </c>
      <c r="E16" s="11">
        <f t="shared" si="0"/>
        <v>211</v>
      </c>
      <c r="F16" s="8">
        <f t="shared" si="3"/>
        <v>52</v>
      </c>
      <c r="G16" s="12" t="s">
        <v>27</v>
      </c>
      <c r="H16" s="37">
        <v>0</v>
      </c>
      <c r="I16" s="10">
        <v>211</v>
      </c>
      <c r="J16" s="8">
        <f t="shared" si="1"/>
        <v>211</v>
      </c>
      <c r="K16" s="2"/>
      <c r="L16" s="2" t="s">
        <v>36</v>
      </c>
      <c r="M16" s="7">
        <f>AVERAGE(C21:C24)</f>
        <v>0</v>
      </c>
      <c r="N16" s="7">
        <f>AVERAGE(D21:D24)</f>
        <v>211</v>
      </c>
      <c r="O16" s="2"/>
      <c r="P16" s="2"/>
      <c r="Q16" s="2"/>
    </row>
    <row r="17" spans="1:17" x14ac:dyDescent="0.25">
      <c r="A17" s="8">
        <f t="shared" si="2"/>
        <v>5</v>
      </c>
      <c r="B17" s="9" t="s">
        <v>28</v>
      </c>
      <c r="C17" s="37">
        <v>0</v>
      </c>
      <c r="D17" s="10">
        <v>211</v>
      </c>
      <c r="E17" s="11">
        <f t="shared" si="0"/>
        <v>211</v>
      </c>
      <c r="F17" s="8">
        <f t="shared" si="3"/>
        <v>53</v>
      </c>
      <c r="G17" s="12" t="s">
        <v>29</v>
      </c>
      <c r="H17" s="37">
        <v>0</v>
      </c>
      <c r="I17" s="10">
        <v>211</v>
      </c>
      <c r="J17" s="8">
        <f t="shared" si="1"/>
        <v>211</v>
      </c>
      <c r="K17" s="2"/>
      <c r="L17" s="2" t="s">
        <v>44</v>
      </c>
      <c r="M17" s="7">
        <f>AVERAGE(C25:C28)</f>
        <v>0</v>
      </c>
      <c r="N17" s="7">
        <f>AVERAGE(D25:D28)</f>
        <v>211</v>
      </c>
      <c r="O17" s="2"/>
      <c r="P17" s="2"/>
      <c r="Q17" s="2"/>
    </row>
    <row r="18" spans="1:17" x14ac:dyDescent="0.25">
      <c r="A18" s="8">
        <f t="shared" si="2"/>
        <v>6</v>
      </c>
      <c r="B18" s="9" t="s">
        <v>30</v>
      </c>
      <c r="C18" s="37">
        <v>0</v>
      </c>
      <c r="D18" s="10">
        <v>211</v>
      </c>
      <c r="E18" s="11">
        <f t="shared" si="0"/>
        <v>211</v>
      </c>
      <c r="F18" s="8">
        <f t="shared" si="3"/>
        <v>54</v>
      </c>
      <c r="G18" s="12" t="s">
        <v>31</v>
      </c>
      <c r="H18" s="37">
        <v>0</v>
      </c>
      <c r="I18" s="10">
        <v>211</v>
      </c>
      <c r="J18" s="8">
        <f t="shared" si="1"/>
        <v>211</v>
      </c>
      <c r="K18" s="2"/>
      <c r="L18" s="2" t="s">
        <v>52</v>
      </c>
      <c r="M18" s="7">
        <f>AVERAGE(C29:C32)</f>
        <v>0</v>
      </c>
      <c r="N18" s="7">
        <f>AVERAGE(D29:D32)</f>
        <v>211</v>
      </c>
      <c r="O18" s="2"/>
      <c r="P18" s="2"/>
      <c r="Q18" s="2"/>
    </row>
    <row r="19" spans="1:17" x14ac:dyDescent="0.25">
      <c r="A19" s="8">
        <f t="shared" si="2"/>
        <v>7</v>
      </c>
      <c r="B19" s="9" t="s">
        <v>32</v>
      </c>
      <c r="C19" s="37">
        <v>0</v>
      </c>
      <c r="D19" s="10">
        <v>211</v>
      </c>
      <c r="E19" s="11">
        <f t="shared" si="0"/>
        <v>211</v>
      </c>
      <c r="F19" s="8">
        <f t="shared" si="3"/>
        <v>55</v>
      </c>
      <c r="G19" s="12" t="s">
        <v>33</v>
      </c>
      <c r="H19" s="37">
        <v>0</v>
      </c>
      <c r="I19" s="10">
        <v>211</v>
      </c>
      <c r="J19" s="8">
        <f t="shared" si="1"/>
        <v>211</v>
      </c>
      <c r="K19" s="2"/>
      <c r="L19" s="2" t="s">
        <v>60</v>
      </c>
      <c r="M19" s="7">
        <f>AVERAGE(C33:C36)</f>
        <v>0</v>
      </c>
      <c r="N19" s="7">
        <f>AVERAGE(D33:D36)</f>
        <v>211</v>
      </c>
      <c r="O19" s="2"/>
      <c r="P19" s="2"/>
      <c r="Q19" s="2"/>
    </row>
    <row r="20" spans="1:17" x14ac:dyDescent="0.25">
      <c r="A20" s="8">
        <f t="shared" si="2"/>
        <v>8</v>
      </c>
      <c r="B20" s="9" t="s">
        <v>34</v>
      </c>
      <c r="C20" s="37">
        <v>0</v>
      </c>
      <c r="D20" s="10">
        <v>211</v>
      </c>
      <c r="E20" s="11">
        <f t="shared" si="0"/>
        <v>211</v>
      </c>
      <c r="F20" s="8">
        <f t="shared" si="3"/>
        <v>56</v>
      </c>
      <c r="G20" s="12" t="s">
        <v>35</v>
      </c>
      <c r="H20" s="37">
        <v>0</v>
      </c>
      <c r="I20" s="10">
        <v>211</v>
      </c>
      <c r="J20" s="8">
        <f t="shared" si="1"/>
        <v>211</v>
      </c>
      <c r="K20" s="2"/>
      <c r="L20" s="2" t="s">
        <v>68</v>
      </c>
      <c r="M20" s="7">
        <f>AVERAGE(C37:C40)</f>
        <v>0</v>
      </c>
      <c r="N20" s="7">
        <f>AVERAGE(D37:D40)</f>
        <v>211</v>
      </c>
      <c r="O20" s="2"/>
      <c r="P20" s="2"/>
      <c r="Q20" s="2"/>
    </row>
    <row r="21" spans="1:17" ht="15.75" customHeight="1" x14ac:dyDescent="0.25">
      <c r="A21" s="8">
        <f t="shared" si="2"/>
        <v>9</v>
      </c>
      <c r="B21" s="9" t="s">
        <v>36</v>
      </c>
      <c r="C21" s="37">
        <v>0</v>
      </c>
      <c r="D21" s="10">
        <v>211</v>
      </c>
      <c r="E21" s="11">
        <f t="shared" si="0"/>
        <v>211</v>
      </c>
      <c r="F21" s="8">
        <f t="shared" si="3"/>
        <v>57</v>
      </c>
      <c r="G21" s="12" t="s">
        <v>37</v>
      </c>
      <c r="H21" s="37">
        <v>0</v>
      </c>
      <c r="I21" s="10">
        <v>211</v>
      </c>
      <c r="J21" s="8">
        <f t="shared" si="1"/>
        <v>211</v>
      </c>
      <c r="K21" s="2"/>
      <c r="L21" s="2" t="s">
        <v>76</v>
      </c>
      <c r="M21" s="7">
        <f>AVERAGE(C41:C44)</f>
        <v>0</v>
      </c>
      <c r="N21" s="7">
        <f>AVERAGE(D41:D44)</f>
        <v>211</v>
      </c>
      <c r="O21" s="2"/>
      <c r="P21" s="2"/>
      <c r="Q21" s="2"/>
    </row>
    <row r="22" spans="1:17" ht="15.75" customHeight="1" x14ac:dyDescent="0.25">
      <c r="A22" s="8">
        <f t="shared" si="2"/>
        <v>10</v>
      </c>
      <c r="B22" s="9" t="s">
        <v>38</v>
      </c>
      <c r="C22" s="37">
        <v>0</v>
      </c>
      <c r="D22" s="10">
        <v>211</v>
      </c>
      <c r="E22" s="11">
        <f t="shared" si="0"/>
        <v>211</v>
      </c>
      <c r="F22" s="8">
        <f t="shared" si="3"/>
        <v>58</v>
      </c>
      <c r="G22" s="12" t="s">
        <v>39</v>
      </c>
      <c r="H22" s="37">
        <v>0</v>
      </c>
      <c r="I22" s="10">
        <v>211</v>
      </c>
      <c r="J22" s="8">
        <f t="shared" si="1"/>
        <v>211</v>
      </c>
      <c r="K22" s="2"/>
      <c r="L22" s="2" t="s">
        <v>84</v>
      </c>
      <c r="M22" s="7">
        <f>AVERAGE(C45:C48)</f>
        <v>0</v>
      </c>
      <c r="N22" s="7">
        <f>AVERAGE(D45:D48)</f>
        <v>211</v>
      </c>
      <c r="O22" s="2"/>
      <c r="P22" s="2"/>
      <c r="Q22" s="2"/>
    </row>
    <row r="23" spans="1:17" ht="15.75" customHeight="1" x14ac:dyDescent="0.25">
      <c r="A23" s="8">
        <f t="shared" si="2"/>
        <v>11</v>
      </c>
      <c r="B23" s="9" t="s">
        <v>40</v>
      </c>
      <c r="C23" s="37">
        <v>0</v>
      </c>
      <c r="D23" s="10">
        <v>211</v>
      </c>
      <c r="E23" s="11">
        <f t="shared" si="0"/>
        <v>211</v>
      </c>
      <c r="F23" s="8">
        <f t="shared" si="3"/>
        <v>59</v>
      </c>
      <c r="G23" s="12" t="s">
        <v>41</v>
      </c>
      <c r="H23" s="37">
        <v>0</v>
      </c>
      <c r="I23" s="10">
        <v>211</v>
      </c>
      <c r="J23" s="8">
        <f t="shared" si="1"/>
        <v>211</v>
      </c>
      <c r="K23" s="2"/>
      <c r="L23" s="2" t="s">
        <v>92</v>
      </c>
      <c r="M23" s="7">
        <f>AVERAGE(C49:C52)</f>
        <v>0</v>
      </c>
      <c r="N23" s="7">
        <f>AVERAGE(D49:D52)</f>
        <v>211</v>
      </c>
      <c r="O23" s="2"/>
      <c r="P23" s="2"/>
      <c r="Q23" s="2"/>
    </row>
    <row r="24" spans="1:17" ht="15.75" customHeight="1" x14ac:dyDescent="0.25">
      <c r="A24" s="8">
        <f t="shared" si="2"/>
        <v>12</v>
      </c>
      <c r="B24" s="9" t="s">
        <v>42</v>
      </c>
      <c r="C24" s="37">
        <v>0</v>
      </c>
      <c r="D24" s="10">
        <v>211</v>
      </c>
      <c r="E24" s="11">
        <f t="shared" si="0"/>
        <v>211</v>
      </c>
      <c r="F24" s="8">
        <f t="shared" si="3"/>
        <v>60</v>
      </c>
      <c r="G24" s="12" t="s">
        <v>43</v>
      </c>
      <c r="H24" s="37">
        <v>0</v>
      </c>
      <c r="I24" s="10">
        <v>211</v>
      </c>
      <c r="J24" s="8">
        <f t="shared" si="1"/>
        <v>211</v>
      </c>
      <c r="K24" s="2"/>
      <c r="L24" s="13" t="s">
        <v>100</v>
      </c>
      <c r="M24" s="7">
        <f>AVERAGE(C53:C56)</f>
        <v>0</v>
      </c>
      <c r="N24" s="7">
        <f>AVERAGE(D53:D56)</f>
        <v>211</v>
      </c>
      <c r="O24" s="2"/>
      <c r="P24" s="2"/>
      <c r="Q24" s="2"/>
    </row>
    <row r="25" spans="1:17" ht="15.75" customHeight="1" x14ac:dyDescent="0.25">
      <c r="A25" s="8">
        <f t="shared" si="2"/>
        <v>13</v>
      </c>
      <c r="B25" s="9" t="s">
        <v>44</v>
      </c>
      <c r="C25" s="37">
        <v>0</v>
      </c>
      <c r="D25" s="10">
        <v>211</v>
      </c>
      <c r="E25" s="11">
        <f t="shared" si="0"/>
        <v>211</v>
      </c>
      <c r="F25" s="8">
        <f t="shared" si="3"/>
        <v>61</v>
      </c>
      <c r="G25" s="12" t="s">
        <v>45</v>
      </c>
      <c r="H25" s="37">
        <v>0</v>
      </c>
      <c r="I25" s="10">
        <v>211</v>
      </c>
      <c r="J25" s="8">
        <f t="shared" si="1"/>
        <v>211</v>
      </c>
      <c r="K25" s="2"/>
      <c r="L25" s="16" t="s">
        <v>108</v>
      </c>
      <c r="M25" s="7">
        <f>AVERAGE(C57:C60)</f>
        <v>0</v>
      </c>
      <c r="N25" s="7">
        <f>AVERAGE(D57:D60)</f>
        <v>211</v>
      </c>
      <c r="O25" s="2"/>
      <c r="P25" s="2"/>
      <c r="Q25" s="2"/>
    </row>
    <row r="26" spans="1:17" ht="15.75" customHeight="1" x14ac:dyDescent="0.25">
      <c r="A26" s="8">
        <f t="shared" si="2"/>
        <v>14</v>
      </c>
      <c r="B26" s="9" t="s">
        <v>46</v>
      </c>
      <c r="C26" s="37">
        <v>0</v>
      </c>
      <c r="D26" s="10">
        <v>211</v>
      </c>
      <c r="E26" s="11">
        <f t="shared" si="0"/>
        <v>211</v>
      </c>
      <c r="F26" s="8">
        <f t="shared" si="3"/>
        <v>62</v>
      </c>
      <c r="G26" s="12" t="s">
        <v>47</v>
      </c>
      <c r="H26" s="37">
        <v>0</v>
      </c>
      <c r="I26" s="10">
        <v>211</v>
      </c>
      <c r="J26" s="8">
        <f t="shared" si="1"/>
        <v>211</v>
      </c>
      <c r="K26" s="2"/>
      <c r="L26" s="16" t="s">
        <v>21</v>
      </c>
      <c r="M26" s="7">
        <f>AVERAGE(H13:H16)</f>
        <v>0</v>
      </c>
      <c r="N26" s="7">
        <f>AVERAGE(I13:I16)</f>
        <v>211</v>
      </c>
      <c r="O26" s="2"/>
      <c r="P26" s="2"/>
      <c r="Q26" s="2"/>
    </row>
    <row r="27" spans="1:17" ht="15.75" customHeight="1" x14ac:dyDescent="0.25">
      <c r="A27" s="8">
        <f t="shared" si="2"/>
        <v>15</v>
      </c>
      <c r="B27" s="9" t="s">
        <v>48</v>
      </c>
      <c r="C27" s="37">
        <v>0</v>
      </c>
      <c r="D27" s="10">
        <v>211</v>
      </c>
      <c r="E27" s="11">
        <f t="shared" si="0"/>
        <v>211</v>
      </c>
      <c r="F27" s="8">
        <f t="shared" si="3"/>
        <v>63</v>
      </c>
      <c r="G27" s="12" t="s">
        <v>49</v>
      </c>
      <c r="H27" s="37">
        <v>0</v>
      </c>
      <c r="I27" s="10">
        <v>211</v>
      </c>
      <c r="J27" s="8">
        <f t="shared" si="1"/>
        <v>211</v>
      </c>
      <c r="K27" s="2"/>
      <c r="L27" s="24" t="s">
        <v>29</v>
      </c>
      <c r="M27" s="7">
        <f>AVERAGE(H17:H20)</f>
        <v>0</v>
      </c>
      <c r="N27" s="7">
        <f>AVERAGE(I17:I20)</f>
        <v>211</v>
      </c>
      <c r="O27" s="2"/>
      <c r="P27" s="2"/>
      <c r="Q27" s="2"/>
    </row>
    <row r="28" spans="1:17" ht="15.75" customHeight="1" x14ac:dyDescent="0.25">
      <c r="A28" s="8">
        <f t="shared" si="2"/>
        <v>16</v>
      </c>
      <c r="B28" s="9" t="s">
        <v>50</v>
      </c>
      <c r="C28" s="37">
        <v>0</v>
      </c>
      <c r="D28" s="10">
        <v>211</v>
      </c>
      <c r="E28" s="11">
        <f t="shared" si="0"/>
        <v>211</v>
      </c>
      <c r="F28" s="8">
        <f t="shared" si="3"/>
        <v>64</v>
      </c>
      <c r="G28" s="12" t="s">
        <v>51</v>
      </c>
      <c r="H28" s="37">
        <v>0</v>
      </c>
      <c r="I28" s="10">
        <v>211</v>
      </c>
      <c r="J28" s="8">
        <f t="shared" si="1"/>
        <v>211</v>
      </c>
      <c r="K28" s="2"/>
      <c r="L28" s="2" t="s">
        <v>37</v>
      </c>
      <c r="M28" s="7">
        <f>AVERAGE(H21:H24)</f>
        <v>0</v>
      </c>
      <c r="N28" s="7">
        <f>AVERAGE(I21:I24)</f>
        <v>211</v>
      </c>
      <c r="O28" s="2"/>
      <c r="P28" s="2"/>
      <c r="Q28" s="2"/>
    </row>
    <row r="29" spans="1:17" ht="15.75" customHeight="1" x14ac:dyDescent="0.25">
      <c r="A29" s="8">
        <f t="shared" si="2"/>
        <v>17</v>
      </c>
      <c r="B29" s="9" t="s">
        <v>52</v>
      </c>
      <c r="C29" s="37">
        <v>0</v>
      </c>
      <c r="D29" s="10">
        <v>211</v>
      </c>
      <c r="E29" s="11">
        <f t="shared" si="0"/>
        <v>211</v>
      </c>
      <c r="F29" s="8">
        <f t="shared" si="3"/>
        <v>65</v>
      </c>
      <c r="G29" s="12" t="s">
        <v>53</v>
      </c>
      <c r="H29" s="37">
        <v>0</v>
      </c>
      <c r="I29" s="10">
        <v>211</v>
      </c>
      <c r="J29" s="8">
        <f t="shared" si="1"/>
        <v>211</v>
      </c>
      <c r="K29" s="2"/>
      <c r="L29" s="2" t="s">
        <v>45</v>
      </c>
      <c r="M29" s="7">
        <f>AVERAGE(H25:H28)</f>
        <v>0</v>
      </c>
      <c r="N29" s="7">
        <f>AVERAGE(I25:I28)</f>
        <v>211</v>
      </c>
      <c r="O29" s="2"/>
      <c r="P29" s="2"/>
      <c r="Q29" s="2"/>
    </row>
    <row r="30" spans="1:17" ht="15.75" customHeight="1" x14ac:dyDescent="0.25">
      <c r="A30" s="8">
        <f t="shared" si="2"/>
        <v>18</v>
      </c>
      <c r="B30" s="9" t="s">
        <v>54</v>
      </c>
      <c r="C30" s="37">
        <v>0</v>
      </c>
      <c r="D30" s="10">
        <v>211</v>
      </c>
      <c r="E30" s="11">
        <f t="shared" si="0"/>
        <v>211</v>
      </c>
      <c r="F30" s="8">
        <f t="shared" si="3"/>
        <v>66</v>
      </c>
      <c r="G30" s="12" t="s">
        <v>55</v>
      </c>
      <c r="H30" s="37">
        <v>0</v>
      </c>
      <c r="I30" s="10">
        <v>211</v>
      </c>
      <c r="J30" s="8">
        <f t="shared" si="1"/>
        <v>211</v>
      </c>
      <c r="K30" s="2"/>
      <c r="L30" s="2" t="s">
        <v>53</v>
      </c>
      <c r="M30" s="7">
        <f>AVERAGE(H29:H32)</f>
        <v>0</v>
      </c>
      <c r="N30" s="7">
        <f>AVERAGE(I29:I32)</f>
        <v>211</v>
      </c>
      <c r="O30" s="2"/>
      <c r="P30" s="2"/>
      <c r="Q30" s="2"/>
    </row>
    <row r="31" spans="1:17" ht="15.75" customHeight="1" x14ac:dyDescent="0.25">
      <c r="A31" s="8">
        <f t="shared" si="2"/>
        <v>19</v>
      </c>
      <c r="B31" s="9" t="s">
        <v>56</v>
      </c>
      <c r="C31" s="37">
        <v>0</v>
      </c>
      <c r="D31" s="10">
        <v>211</v>
      </c>
      <c r="E31" s="11">
        <f t="shared" si="0"/>
        <v>211</v>
      </c>
      <c r="F31" s="8">
        <f t="shared" si="3"/>
        <v>67</v>
      </c>
      <c r="G31" s="12" t="s">
        <v>57</v>
      </c>
      <c r="H31" s="37">
        <v>0</v>
      </c>
      <c r="I31" s="10">
        <v>211</v>
      </c>
      <c r="J31" s="8">
        <f t="shared" si="1"/>
        <v>211</v>
      </c>
      <c r="K31" s="2"/>
      <c r="L31" s="2" t="s">
        <v>61</v>
      </c>
      <c r="M31" s="7">
        <f>AVERAGE(H33:H36)</f>
        <v>0</v>
      </c>
      <c r="N31" s="7">
        <f>AVERAGE(I33:I36)</f>
        <v>211</v>
      </c>
      <c r="O31" s="2"/>
      <c r="P31" s="2"/>
      <c r="Q31" s="2"/>
    </row>
    <row r="32" spans="1:17" ht="15.75" customHeight="1" x14ac:dyDescent="0.25">
      <c r="A32" s="8">
        <f t="shared" si="2"/>
        <v>20</v>
      </c>
      <c r="B32" s="9" t="s">
        <v>58</v>
      </c>
      <c r="C32" s="37">
        <v>0</v>
      </c>
      <c r="D32" s="10">
        <v>211</v>
      </c>
      <c r="E32" s="11">
        <f t="shared" si="0"/>
        <v>211</v>
      </c>
      <c r="F32" s="8">
        <f t="shared" si="3"/>
        <v>68</v>
      </c>
      <c r="G32" s="12" t="s">
        <v>59</v>
      </c>
      <c r="H32" s="37">
        <v>0</v>
      </c>
      <c r="I32" s="10">
        <v>211</v>
      </c>
      <c r="J32" s="8">
        <f t="shared" si="1"/>
        <v>211</v>
      </c>
      <c r="K32" s="2"/>
      <c r="L32" s="2" t="s">
        <v>69</v>
      </c>
      <c r="M32" s="7">
        <f>AVERAGE(H37:H40)</f>
        <v>0</v>
      </c>
      <c r="N32" s="7">
        <f>AVERAGE(I37:I40)</f>
        <v>211</v>
      </c>
      <c r="O32" s="2"/>
      <c r="P32" s="2"/>
      <c r="Q32" s="2"/>
    </row>
    <row r="33" spans="1:17" ht="15.75" customHeight="1" x14ac:dyDescent="0.25">
      <c r="A33" s="8">
        <f t="shared" si="2"/>
        <v>21</v>
      </c>
      <c r="B33" s="9" t="s">
        <v>60</v>
      </c>
      <c r="C33" s="37">
        <v>0</v>
      </c>
      <c r="D33" s="10">
        <v>211</v>
      </c>
      <c r="E33" s="11">
        <f t="shared" si="0"/>
        <v>211</v>
      </c>
      <c r="F33" s="8">
        <f t="shared" si="3"/>
        <v>69</v>
      </c>
      <c r="G33" s="12" t="s">
        <v>61</v>
      </c>
      <c r="H33" s="37">
        <v>0</v>
      </c>
      <c r="I33" s="10">
        <v>211</v>
      </c>
      <c r="J33" s="8">
        <f t="shared" si="1"/>
        <v>211</v>
      </c>
      <c r="K33" s="2"/>
      <c r="L33" s="2" t="s">
        <v>77</v>
      </c>
      <c r="M33" s="7">
        <f>AVERAGE(H41:H44)</f>
        <v>0</v>
      </c>
      <c r="N33" s="7">
        <f>AVERAGE(I41:I44)</f>
        <v>211</v>
      </c>
      <c r="O33" s="2"/>
      <c r="P33" s="2"/>
      <c r="Q33" s="2"/>
    </row>
    <row r="34" spans="1:17" ht="15.75" customHeight="1" x14ac:dyDescent="0.25">
      <c r="A34" s="8">
        <f t="shared" si="2"/>
        <v>22</v>
      </c>
      <c r="B34" s="9" t="s">
        <v>62</v>
      </c>
      <c r="C34" s="37">
        <v>0</v>
      </c>
      <c r="D34" s="10">
        <v>211</v>
      </c>
      <c r="E34" s="11">
        <f t="shared" si="0"/>
        <v>211</v>
      </c>
      <c r="F34" s="8">
        <f t="shared" si="3"/>
        <v>70</v>
      </c>
      <c r="G34" s="12" t="s">
        <v>63</v>
      </c>
      <c r="H34" s="37">
        <v>0</v>
      </c>
      <c r="I34" s="10">
        <v>211</v>
      </c>
      <c r="J34" s="8">
        <f t="shared" si="1"/>
        <v>211</v>
      </c>
      <c r="K34" s="2"/>
      <c r="L34" s="2" t="s">
        <v>85</v>
      </c>
      <c r="M34" s="7">
        <f>AVERAGE(H45:H48)</f>
        <v>0</v>
      </c>
      <c r="N34" s="7">
        <f>AVERAGE(I45:I48)</f>
        <v>211</v>
      </c>
      <c r="O34" s="2"/>
      <c r="P34" s="2"/>
      <c r="Q34" s="2"/>
    </row>
    <row r="35" spans="1:17" ht="15.75" customHeight="1" x14ac:dyDescent="0.25">
      <c r="A35" s="8">
        <f t="shared" si="2"/>
        <v>23</v>
      </c>
      <c r="B35" s="9" t="s">
        <v>64</v>
      </c>
      <c r="C35" s="37">
        <v>0</v>
      </c>
      <c r="D35" s="10">
        <v>211</v>
      </c>
      <c r="E35" s="11">
        <f t="shared" si="0"/>
        <v>211</v>
      </c>
      <c r="F35" s="8">
        <f t="shared" si="3"/>
        <v>71</v>
      </c>
      <c r="G35" s="12" t="s">
        <v>65</v>
      </c>
      <c r="H35" s="37">
        <v>0</v>
      </c>
      <c r="I35" s="10">
        <v>211</v>
      </c>
      <c r="J35" s="8">
        <f t="shared" si="1"/>
        <v>211</v>
      </c>
      <c r="K35" s="2"/>
      <c r="L35" s="2" t="s">
        <v>93</v>
      </c>
      <c r="M35" s="7">
        <f>AVERAGE(H49:H52)</f>
        <v>0</v>
      </c>
      <c r="N35" s="7">
        <f>AVERAGE(I49:I52)</f>
        <v>211</v>
      </c>
      <c r="O35" s="2"/>
      <c r="P35" s="2"/>
      <c r="Q35" s="2"/>
    </row>
    <row r="36" spans="1:17" ht="15.75" customHeight="1" x14ac:dyDescent="0.25">
      <c r="A36" s="8">
        <f t="shared" si="2"/>
        <v>24</v>
      </c>
      <c r="B36" s="9" t="s">
        <v>66</v>
      </c>
      <c r="C36" s="37">
        <v>0</v>
      </c>
      <c r="D36" s="10">
        <v>211</v>
      </c>
      <c r="E36" s="11">
        <f t="shared" si="0"/>
        <v>211</v>
      </c>
      <c r="F36" s="8">
        <f t="shared" si="3"/>
        <v>72</v>
      </c>
      <c r="G36" s="12" t="s">
        <v>67</v>
      </c>
      <c r="H36" s="37">
        <v>0</v>
      </c>
      <c r="I36" s="10">
        <v>211</v>
      </c>
      <c r="J36" s="8">
        <f t="shared" si="1"/>
        <v>211</v>
      </c>
      <c r="K36" s="2"/>
      <c r="L36" s="101" t="s">
        <v>101</v>
      </c>
      <c r="M36" s="7">
        <f>AVERAGE(H53:H56)</f>
        <v>0</v>
      </c>
      <c r="N36" s="7">
        <f>AVERAGE(I53:I56)</f>
        <v>211</v>
      </c>
      <c r="O36" s="2"/>
      <c r="P36" s="2"/>
      <c r="Q36" s="2"/>
    </row>
    <row r="37" spans="1:17" ht="15.75" customHeight="1" x14ac:dyDescent="0.25">
      <c r="A37" s="8">
        <v>25</v>
      </c>
      <c r="B37" s="9" t="s">
        <v>68</v>
      </c>
      <c r="C37" s="37">
        <v>0</v>
      </c>
      <c r="D37" s="10">
        <v>211</v>
      </c>
      <c r="E37" s="11">
        <f t="shared" si="0"/>
        <v>211</v>
      </c>
      <c r="F37" s="8">
        <v>73</v>
      </c>
      <c r="G37" s="12" t="s">
        <v>69</v>
      </c>
      <c r="H37" s="37">
        <v>0</v>
      </c>
      <c r="I37" s="10">
        <v>211</v>
      </c>
      <c r="J37" s="8">
        <f t="shared" si="1"/>
        <v>211</v>
      </c>
      <c r="K37" s="2"/>
      <c r="L37" s="101" t="s">
        <v>109</v>
      </c>
      <c r="M37" s="7">
        <f>AVERAGE(H57:H60)</f>
        <v>0</v>
      </c>
      <c r="N37" s="7">
        <f>AVERAGE(I57:I60)</f>
        <v>211</v>
      </c>
      <c r="O37" s="2"/>
      <c r="P37" s="2"/>
      <c r="Q37" s="2"/>
    </row>
    <row r="38" spans="1:17" ht="15.75" customHeight="1" x14ac:dyDescent="0.25">
      <c r="A38" s="8">
        <f t="shared" ref="A38:A60" si="4">A37+1</f>
        <v>26</v>
      </c>
      <c r="B38" s="9" t="s">
        <v>70</v>
      </c>
      <c r="C38" s="37">
        <v>0</v>
      </c>
      <c r="D38" s="10">
        <v>211</v>
      </c>
      <c r="E38" s="8">
        <f t="shared" si="0"/>
        <v>211</v>
      </c>
      <c r="F38" s="8">
        <f t="shared" ref="F38:F60" si="5">F37+1</f>
        <v>74</v>
      </c>
      <c r="G38" s="12" t="s">
        <v>71</v>
      </c>
      <c r="H38" s="37">
        <v>0</v>
      </c>
      <c r="I38" s="10">
        <v>211</v>
      </c>
      <c r="J38" s="8">
        <f t="shared" si="1"/>
        <v>211</v>
      </c>
      <c r="K38" s="2"/>
      <c r="L38" s="101" t="s">
        <v>302</v>
      </c>
      <c r="M38" s="101">
        <f>AVERAGE(M14:M37)</f>
        <v>0</v>
      </c>
      <c r="N38" s="101">
        <f>AVERAGE(N14:N37)</f>
        <v>211</v>
      </c>
      <c r="O38" s="2"/>
      <c r="P38" s="2"/>
      <c r="Q38" s="2"/>
    </row>
    <row r="39" spans="1:17" ht="15.75" customHeight="1" x14ac:dyDescent="0.25">
      <c r="A39" s="8">
        <f t="shared" si="4"/>
        <v>27</v>
      </c>
      <c r="B39" s="9" t="s">
        <v>72</v>
      </c>
      <c r="C39" s="37">
        <v>0</v>
      </c>
      <c r="D39" s="10">
        <v>211</v>
      </c>
      <c r="E39" s="8">
        <f t="shared" si="0"/>
        <v>211</v>
      </c>
      <c r="F39" s="8">
        <f t="shared" si="5"/>
        <v>75</v>
      </c>
      <c r="G39" s="12" t="s">
        <v>73</v>
      </c>
      <c r="H39" s="37">
        <v>0</v>
      </c>
      <c r="I39" s="10">
        <v>211</v>
      </c>
      <c r="J39" s="8">
        <f t="shared" si="1"/>
        <v>211</v>
      </c>
      <c r="K39" s="2"/>
      <c r="L39" s="2"/>
      <c r="M39" s="2"/>
      <c r="N39" s="2"/>
      <c r="O39" s="2"/>
      <c r="P39" s="2"/>
      <c r="Q39" s="2"/>
    </row>
    <row r="40" spans="1:17" ht="15.75" customHeight="1" x14ac:dyDescent="0.25">
      <c r="A40" s="8">
        <f t="shared" si="4"/>
        <v>28</v>
      </c>
      <c r="B40" s="9" t="s">
        <v>74</v>
      </c>
      <c r="C40" s="37">
        <v>0</v>
      </c>
      <c r="D40" s="10">
        <v>211</v>
      </c>
      <c r="E40" s="8">
        <f t="shared" si="0"/>
        <v>211</v>
      </c>
      <c r="F40" s="8">
        <f t="shared" si="5"/>
        <v>76</v>
      </c>
      <c r="G40" s="12" t="s">
        <v>75</v>
      </c>
      <c r="H40" s="37">
        <v>0</v>
      </c>
      <c r="I40" s="10">
        <v>211</v>
      </c>
      <c r="J40" s="8">
        <f t="shared" si="1"/>
        <v>211</v>
      </c>
      <c r="K40" s="2"/>
      <c r="L40" s="2"/>
      <c r="M40" s="2"/>
      <c r="N40" s="2"/>
      <c r="O40" s="2"/>
      <c r="P40" s="2"/>
      <c r="Q40" s="2"/>
    </row>
    <row r="41" spans="1:17" ht="15.75" customHeight="1" x14ac:dyDescent="0.25">
      <c r="A41" s="8">
        <f t="shared" si="4"/>
        <v>29</v>
      </c>
      <c r="B41" s="9" t="s">
        <v>76</v>
      </c>
      <c r="C41" s="37">
        <v>0</v>
      </c>
      <c r="D41" s="10">
        <v>211</v>
      </c>
      <c r="E41" s="8">
        <f t="shared" si="0"/>
        <v>211</v>
      </c>
      <c r="F41" s="8">
        <f t="shared" si="5"/>
        <v>77</v>
      </c>
      <c r="G41" s="12" t="s">
        <v>77</v>
      </c>
      <c r="H41" s="37">
        <v>0</v>
      </c>
      <c r="I41" s="10">
        <v>211</v>
      </c>
      <c r="J41" s="8">
        <f t="shared" si="1"/>
        <v>211</v>
      </c>
      <c r="K41" s="2"/>
      <c r="L41" s="2"/>
      <c r="M41" s="2"/>
      <c r="N41" s="2"/>
      <c r="O41" s="2"/>
      <c r="P41" s="2"/>
      <c r="Q41" s="2"/>
    </row>
    <row r="42" spans="1:17" ht="15.75" customHeight="1" x14ac:dyDescent="0.25">
      <c r="A42" s="8">
        <f t="shared" si="4"/>
        <v>30</v>
      </c>
      <c r="B42" s="9" t="s">
        <v>78</v>
      </c>
      <c r="C42" s="37">
        <v>0</v>
      </c>
      <c r="D42" s="10">
        <v>211</v>
      </c>
      <c r="E42" s="8">
        <f t="shared" si="0"/>
        <v>211</v>
      </c>
      <c r="F42" s="8">
        <f t="shared" si="5"/>
        <v>78</v>
      </c>
      <c r="G42" s="12" t="s">
        <v>79</v>
      </c>
      <c r="H42" s="37">
        <v>0</v>
      </c>
      <c r="I42" s="10">
        <v>211</v>
      </c>
      <c r="J42" s="8">
        <f t="shared" si="1"/>
        <v>211</v>
      </c>
      <c r="K42" s="2"/>
      <c r="L42" s="2"/>
      <c r="M42" s="2"/>
      <c r="N42" s="2"/>
      <c r="O42" s="2"/>
      <c r="P42" s="2"/>
      <c r="Q42" s="2"/>
    </row>
    <row r="43" spans="1:17" ht="15.75" customHeight="1" x14ac:dyDescent="0.25">
      <c r="A43" s="8">
        <f t="shared" si="4"/>
        <v>31</v>
      </c>
      <c r="B43" s="9" t="s">
        <v>80</v>
      </c>
      <c r="C43" s="37">
        <v>0</v>
      </c>
      <c r="D43" s="10">
        <v>211</v>
      </c>
      <c r="E43" s="8">
        <f t="shared" si="0"/>
        <v>211</v>
      </c>
      <c r="F43" s="8">
        <f t="shared" si="5"/>
        <v>79</v>
      </c>
      <c r="G43" s="12" t="s">
        <v>81</v>
      </c>
      <c r="H43" s="37">
        <v>0</v>
      </c>
      <c r="I43" s="10">
        <v>211</v>
      </c>
      <c r="J43" s="8">
        <f t="shared" si="1"/>
        <v>211</v>
      </c>
      <c r="K43" s="2"/>
      <c r="L43" s="2"/>
      <c r="M43" s="2"/>
      <c r="N43" s="2"/>
      <c r="O43" s="2"/>
      <c r="P43" s="2"/>
      <c r="Q43" s="2"/>
    </row>
    <row r="44" spans="1:17" ht="15.75" customHeight="1" x14ac:dyDescent="0.25">
      <c r="A44" s="8">
        <f t="shared" si="4"/>
        <v>32</v>
      </c>
      <c r="B44" s="9" t="s">
        <v>82</v>
      </c>
      <c r="C44" s="37">
        <v>0</v>
      </c>
      <c r="D44" s="10">
        <v>211</v>
      </c>
      <c r="E44" s="8">
        <f t="shared" si="0"/>
        <v>211</v>
      </c>
      <c r="F44" s="8">
        <f t="shared" si="5"/>
        <v>80</v>
      </c>
      <c r="G44" s="12" t="s">
        <v>83</v>
      </c>
      <c r="H44" s="37">
        <v>0</v>
      </c>
      <c r="I44" s="10">
        <v>211</v>
      </c>
      <c r="J44" s="8">
        <f t="shared" si="1"/>
        <v>211</v>
      </c>
      <c r="K44" s="2"/>
      <c r="L44" s="2"/>
      <c r="M44" s="2"/>
      <c r="N44" s="2"/>
      <c r="O44" s="2"/>
      <c r="P44" s="2"/>
      <c r="Q44" s="2"/>
    </row>
    <row r="45" spans="1:17" ht="15.75" customHeight="1" x14ac:dyDescent="0.25">
      <c r="A45" s="8">
        <f t="shared" si="4"/>
        <v>33</v>
      </c>
      <c r="B45" s="9" t="s">
        <v>84</v>
      </c>
      <c r="C45" s="37">
        <v>0</v>
      </c>
      <c r="D45" s="10">
        <v>211</v>
      </c>
      <c r="E45" s="8">
        <f t="shared" si="0"/>
        <v>211</v>
      </c>
      <c r="F45" s="8">
        <f t="shared" si="5"/>
        <v>81</v>
      </c>
      <c r="G45" s="12" t="s">
        <v>85</v>
      </c>
      <c r="H45" s="37">
        <v>0</v>
      </c>
      <c r="I45" s="10">
        <v>211</v>
      </c>
      <c r="J45" s="8">
        <f t="shared" si="1"/>
        <v>211</v>
      </c>
      <c r="K45" s="2"/>
      <c r="L45" s="2"/>
      <c r="M45" s="2"/>
      <c r="N45" s="2"/>
      <c r="O45" s="2"/>
      <c r="P45" s="2"/>
      <c r="Q45" s="2"/>
    </row>
    <row r="46" spans="1:17" ht="15.75" customHeight="1" x14ac:dyDescent="0.25">
      <c r="A46" s="8">
        <f t="shared" si="4"/>
        <v>34</v>
      </c>
      <c r="B46" s="9" t="s">
        <v>86</v>
      </c>
      <c r="C46" s="37">
        <v>0</v>
      </c>
      <c r="D46" s="10">
        <v>211</v>
      </c>
      <c r="E46" s="8">
        <f t="shared" si="0"/>
        <v>211</v>
      </c>
      <c r="F46" s="8">
        <f t="shared" si="5"/>
        <v>82</v>
      </c>
      <c r="G46" s="12" t="s">
        <v>87</v>
      </c>
      <c r="H46" s="37">
        <v>0</v>
      </c>
      <c r="I46" s="10">
        <v>211</v>
      </c>
      <c r="J46" s="8">
        <f t="shared" si="1"/>
        <v>211</v>
      </c>
      <c r="K46" s="2"/>
      <c r="L46" s="2"/>
      <c r="M46" s="2"/>
      <c r="N46" s="2"/>
      <c r="O46" s="2"/>
      <c r="P46" s="2"/>
      <c r="Q46" s="2"/>
    </row>
    <row r="47" spans="1:17" ht="15.75" customHeight="1" x14ac:dyDescent="0.25">
      <c r="A47" s="8">
        <f t="shared" si="4"/>
        <v>35</v>
      </c>
      <c r="B47" s="9" t="s">
        <v>88</v>
      </c>
      <c r="C47" s="37">
        <v>0</v>
      </c>
      <c r="D47" s="10">
        <v>211</v>
      </c>
      <c r="E47" s="8">
        <f t="shared" si="0"/>
        <v>211</v>
      </c>
      <c r="F47" s="8">
        <f t="shared" si="5"/>
        <v>83</v>
      </c>
      <c r="G47" s="12" t="s">
        <v>89</v>
      </c>
      <c r="H47" s="37">
        <v>0</v>
      </c>
      <c r="I47" s="10">
        <v>211</v>
      </c>
      <c r="J47" s="8">
        <f t="shared" si="1"/>
        <v>211</v>
      </c>
      <c r="K47" s="2"/>
      <c r="L47" s="2"/>
      <c r="M47" s="2"/>
      <c r="N47" s="2"/>
      <c r="O47" s="2"/>
      <c r="P47" s="2"/>
      <c r="Q47" s="2"/>
    </row>
    <row r="48" spans="1:17" ht="15.75" customHeight="1" x14ac:dyDescent="0.25">
      <c r="A48" s="8">
        <f t="shared" si="4"/>
        <v>36</v>
      </c>
      <c r="B48" s="9" t="s">
        <v>90</v>
      </c>
      <c r="C48" s="37">
        <v>0</v>
      </c>
      <c r="D48" s="10">
        <v>211</v>
      </c>
      <c r="E48" s="8">
        <f t="shared" si="0"/>
        <v>211</v>
      </c>
      <c r="F48" s="8">
        <f t="shared" si="5"/>
        <v>84</v>
      </c>
      <c r="G48" s="12" t="s">
        <v>91</v>
      </c>
      <c r="H48" s="37">
        <v>0</v>
      </c>
      <c r="I48" s="10">
        <v>211</v>
      </c>
      <c r="J48" s="8">
        <f t="shared" si="1"/>
        <v>211</v>
      </c>
      <c r="K48" s="2"/>
      <c r="L48" s="2"/>
      <c r="M48" s="2"/>
      <c r="N48" s="2"/>
      <c r="O48" s="2"/>
      <c r="P48" s="2"/>
      <c r="Q48" s="2"/>
    </row>
    <row r="49" spans="1:17" ht="15.75" customHeight="1" x14ac:dyDescent="0.25">
      <c r="A49" s="8">
        <f t="shared" si="4"/>
        <v>37</v>
      </c>
      <c r="B49" s="9" t="s">
        <v>92</v>
      </c>
      <c r="C49" s="37">
        <v>0</v>
      </c>
      <c r="D49" s="10">
        <v>211</v>
      </c>
      <c r="E49" s="8">
        <f t="shared" si="0"/>
        <v>211</v>
      </c>
      <c r="F49" s="8">
        <f t="shared" si="5"/>
        <v>85</v>
      </c>
      <c r="G49" s="12" t="s">
        <v>93</v>
      </c>
      <c r="H49" s="37">
        <v>0</v>
      </c>
      <c r="I49" s="10">
        <v>211</v>
      </c>
      <c r="J49" s="8">
        <f t="shared" si="1"/>
        <v>211</v>
      </c>
      <c r="K49" s="2"/>
      <c r="L49" s="2"/>
      <c r="M49" s="2"/>
      <c r="N49" s="2"/>
      <c r="O49" s="2"/>
      <c r="P49" s="2"/>
      <c r="Q49" s="2"/>
    </row>
    <row r="50" spans="1:17" ht="15.75" customHeight="1" x14ac:dyDescent="0.25">
      <c r="A50" s="8">
        <f t="shared" si="4"/>
        <v>38</v>
      </c>
      <c r="B50" s="12" t="s">
        <v>94</v>
      </c>
      <c r="C50" s="37">
        <v>0</v>
      </c>
      <c r="D50" s="10">
        <v>211</v>
      </c>
      <c r="E50" s="8">
        <f t="shared" si="0"/>
        <v>211</v>
      </c>
      <c r="F50" s="8">
        <f t="shared" si="5"/>
        <v>86</v>
      </c>
      <c r="G50" s="12" t="s">
        <v>95</v>
      </c>
      <c r="H50" s="37">
        <v>0</v>
      </c>
      <c r="I50" s="10">
        <v>211</v>
      </c>
      <c r="J50" s="8">
        <f t="shared" si="1"/>
        <v>211</v>
      </c>
      <c r="K50" s="2"/>
      <c r="L50" s="2"/>
      <c r="M50" s="2"/>
      <c r="N50" s="2"/>
      <c r="O50" s="2"/>
      <c r="P50" s="2"/>
      <c r="Q50" s="2"/>
    </row>
    <row r="51" spans="1:17" ht="15.75" customHeight="1" x14ac:dyDescent="0.25">
      <c r="A51" s="8">
        <f t="shared" si="4"/>
        <v>39</v>
      </c>
      <c r="B51" s="12" t="s">
        <v>96</v>
      </c>
      <c r="C51" s="37">
        <v>0</v>
      </c>
      <c r="D51" s="10">
        <v>211</v>
      </c>
      <c r="E51" s="8">
        <f t="shared" si="0"/>
        <v>211</v>
      </c>
      <c r="F51" s="8">
        <f t="shared" si="5"/>
        <v>87</v>
      </c>
      <c r="G51" s="12" t="s">
        <v>97</v>
      </c>
      <c r="H51" s="37">
        <v>0</v>
      </c>
      <c r="I51" s="10">
        <v>211</v>
      </c>
      <c r="J51" s="8">
        <f t="shared" si="1"/>
        <v>211</v>
      </c>
      <c r="K51" s="2"/>
      <c r="L51" s="2"/>
      <c r="M51" s="2"/>
      <c r="N51" s="2"/>
      <c r="O51" s="2"/>
      <c r="P51" s="2"/>
      <c r="Q51" s="2"/>
    </row>
    <row r="52" spans="1:17" ht="15.75" customHeight="1" x14ac:dyDescent="0.25">
      <c r="A52" s="8">
        <f t="shared" si="4"/>
        <v>40</v>
      </c>
      <c r="B52" s="12" t="s">
        <v>98</v>
      </c>
      <c r="C52" s="37">
        <v>0</v>
      </c>
      <c r="D52" s="10">
        <v>211</v>
      </c>
      <c r="E52" s="8">
        <f t="shared" si="0"/>
        <v>211</v>
      </c>
      <c r="F52" s="8">
        <f t="shared" si="5"/>
        <v>88</v>
      </c>
      <c r="G52" s="12" t="s">
        <v>99</v>
      </c>
      <c r="H52" s="37">
        <v>0</v>
      </c>
      <c r="I52" s="10">
        <v>211</v>
      </c>
      <c r="J52" s="8">
        <f t="shared" si="1"/>
        <v>211</v>
      </c>
      <c r="K52" s="2"/>
      <c r="L52" s="2"/>
      <c r="M52" s="2"/>
      <c r="N52" s="2"/>
      <c r="O52" s="2"/>
      <c r="P52" s="2"/>
      <c r="Q52" s="2"/>
    </row>
    <row r="53" spans="1:17" ht="15.75" customHeight="1" x14ac:dyDescent="0.25">
      <c r="A53" s="8">
        <f t="shared" si="4"/>
        <v>41</v>
      </c>
      <c r="B53" s="12" t="s">
        <v>100</v>
      </c>
      <c r="C53" s="37">
        <v>0</v>
      </c>
      <c r="D53" s="10">
        <v>211</v>
      </c>
      <c r="E53" s="8">
        <f t="shared" si="0"/>
        <v>211</v>
      </c>
      <c r="F53" s="8">
        <f t="shared" si="5"/>
        <v>89</v>
      </c>
      <c r="G53" s="12" t="s">
        <v>101</v>
      </c>
      <c r="H53" s="37">
        <v>0</v>
      </c>
      <c r="I53" s="10">
        <v>211</v>
      </c>
      <c r="J53" s="8">
        <f t="shared" si="1"/>
        <v>211</v>
      </c>
      <c r="K53" s="2"/>
      <c r="L53" s="13"/>
      <c r="M53" s="13"/>
      <c r="N53" s="13"/>
      <c r="O53" s="2"/>
      <c r="P53" s="2"/>
      <c r="Q53" s="2"/>
    </row>
    <row r="54" spans="1:17" ht="15.75" customHeight="1" x14ac:dyDescent="0.25">
      <c r="A54" s="8">
        <f t="shared" si="4"/>
        <v>42</v>
      </c>
      <c r="B54" s="12" t="s">
        <v>102</v>
      </c>
      <c r="C54" s="37">
        <v>0</v>
      </c>
      <c r="D54" s="10">
        <v>211</v>
      </c>
      <c r="E54" s="8">
        <f t="shared" si="0"/>
        <v>211</v>
      </c>
      <c r="F54" s="8">
        <f t="shared" si="5"/>
        <v>90</v>
      </c>
      <c r="G54" s="12" t="s">
        <v>103</v>
      </c>
      <c r="H54" s="37">
        <v>0</v>
      </c>
      <c r="I54" s="10">
        <v>211</v>
      </c>
      <c r="J54" s="8">
        <f t="shared" si="1"/>
        <v>211</v>
      </c>
      <c r="K54" s="2"/>
      <c r="L54" s="13"/>
      <c r="M54" s="13"/>
      <c r="N54" s="13"/>
      <c r="O54" s="2"/>
      <c r="P54" s="2"/>
      <c r="Q54" s="2"/>
    </row>
    <row r="55" spans="1:17" ht="15.75" customHeight="1" x14ac:dyDescent="0.25">
      <c r="A55" s="8">
        <f t="shared" si="4"/>
        <v>43</v>
      </c>
      <c r="B55" s="12" t="s">
        <v>104</v>
      </c>
      <c r="C55" s="37">
        <v>0</v>
      </c>
      <c r="D55" s="10">
        <v>211</v>
      </c>
      <c r="E55" s="8">
        <f t="shared" si="0"/>
        <v>211</v>
      </c>
      <c r="F55" s="8">
        <f t="shared" si="5"/>
        <v>91</v>
      </c>
      <c r="G55" s="12" t="s">
        <v>105</v>
      </c>
      <c r="H55" s="37">
        <v>0</v>
      </c>
      <c r="I55" s="10">
        <v>211</v>
      </c>
      <c r="J55" s="8">
        <f t="shared" si="1"/>
        <v>211</v>
      </c>
      <c r="K55" s="2"/>
      <c r="L55" s="13"/>
      <c r="M55" s="13"/>
      <c r="N55" s="13"/>
      <c r="O55" s="2"/>
      <c r="P55" s="2"/>
      <c r="Q55" s="2"/>
    </row>
    <row r="56" spans="1:17" ht="15.75" customHeight="1" x14ac:dyDescent="0.25">
      <c r="A56" s="8">
        <f t="shared" si="4"/>
        <v>44</v>
      </c>
      <c r="B56" s="12" t="s">
        <v>106</v>
      </c>
      <c r="C56" s="37">
        <v>0</v>
      </c>
      <c r="D56" s="10">
        <v>211</v>
      </c>
      <c r="E56" s="8">
        <f t="shared" si="0"/>
        <v>211</v>
      </c>
      <c r="F56" s="8">
        <f t="shared" si="5"/>
        <v>92</v>
      </c>
      <c r="G56" s="12" t="s">
        <v>107</v>
      </c>
      <c r="H56" s="37">
        <v>0</v>
      </c>
      <c r="I56" s="10">
        <v>211</v>
      </c>
      <c r="J56" s="8">
        <f t="shared" si="1"/>
        <v>211</v>
      </c>
      <c r="K56" s="2"/>
      <c r="L56" s="13"/>
      <c r="M56" s="13"/>
      <c r="N56" s="13"/>
      <c r="O56" s="2"/>
      <c r="P56" s="2"/>
      <c r="Q56" s="2"/>
    </row>
    <row r="57" spans="1:17" ht="15.75" customHeight="1" x14ac:dyDescent="0.25">
      <c r="A57" s="8">
        <f t="shared" si="4"/>
        <v>45</v>
      </c>
      <c r="B57" s="12" t="s">
        <v>108</v>
      </c>
      <c r="C57" s="37">
        <v>0</v>
      </c>
      <c r="D57" s="10">
        <v>211</v>
      </c>
      <c r="E57" s="8">
        <f t="shared" si="0"/>
        <v>211</v>
      </c>
      <c r="F57" s="8">
        <f t="shared" si="5"/>
        <v>93</v>
      </c>
      <c r="G57" s="12" t="s">
        <v>109</v>
      </c>
      <c r="H57" s="37">
        <v>0</v>
      </c>
      <c r="I57" s="10">
        <v>211</v>
      </c>
      <c r="J57" s="8">
        <f t="shared" si="1"/>
        <v>211</v>
      </c>
      <c r="K57" s="2"/>
      <c r="L57" s="14"/>
      <c r="M57" s="13"/>
      <c r="N57" s="15"/>
      <c r="O57" s="2"/>
      <c r="P57" s="2"/>
      <c r="Q57" s="2"/>
    </row>
    <row r="58" spans="1:17" ht="15.75" customHeight="1" x14ac:dyDescent="0.25">
      <c r="A58" s="8">
        <f t="shared" si="4"/>
        <v>46</v>
      </c>
      <c r="B58" s="12" t="s">
        <v>110</v>
      </c>
      <c r="C58" s="37">
        <v>0</v>
      </c>
      <c r="D58" s="10">
        <v>211</v>
      </c>
      <c r="E58" s="8">
        <f t="shared" si="0"/>
        <v>211</v>
      </c>
      <c r="F58" s="8">
        <f t="shared" si="5"/>
        <v>94</v>
      </c>
      <c r="G58" s="12" t="s">
        <v>111</v>
      </c>
      <c r="H58" s="37">
        <v>0</v>
      </c>
      <c r="I58" s="10">
        <v>211</v>
      </c>
      <c r="J58" s="8">
        <f t="shared" si="1"/>
        <v>211</v>
      </c>
      <c r="K58" s="2"/>
      <c r="L58" s="16"/>
      <c r="M58" s="13"/>
      <c r="N58" s="15"/>
      <c r="O58" s="2"/>
      <c r="P58" s="2"/>
      <c r="Q58" s="2"/>
    </row>
    <row r="59" spans="1:17" ht="15.75" customHeight="1" x14ac:dyDescent="0.25">
      <c r="A59" s="17">
        <f t="shared" si="4"/>
        <v>47</v>
      </c>
      <c r="B59" s="18" t="s">
        <v>112</v>
      </c>
      <c r="C59" s="37">
        <v>0</v>
      </c>
      <c r="D59" s="10">
        <v>211</v>
      </c>
      <c r="E59" s="17">
        <f t="shared" si="0"/>
        <v>211</v>
      </c>
      <c r="F59" s="17">
        <f t="shared" si="5"/>
        <v>95</v>
      </c>
      <c r="G59" s="18" t="s">
        <v>113</v>
      </c>
      <c r="H59" s="37">
        <v>0</v>
      </c>
      <c r="I59" s="10">
        <v>211</v>
      </c>
      <c r="J59" s="17">
        <f t="shared" si="1"/>
        <v>211</v>
      </c>
      <c r="K59" s="2"/>
      <c r="L59" s="16"/>
      <c r="M59" s="19"/>
      <c r="N59" s="15"/>
      <c r="O59" s="2"/>
      <c r="P59" s="2"/>
      <c r="Q59" s="2"/>
    </row>
    <row r="60" spans="1:17" ht="15.75" customHeight="1" x14ac:dyDescent="0.25">
      <c r="A60" s="17">
        <f t="shared" si="4"/>
        <v>48</v>
      </c>
      <c r="B60" s="18" t="s">
        <v>114</v>
      </c>
      <c r="C60" s="37">
        <v>0</v>
      </c>
      <c r="D60" s="10">
        <v>211</v>
      </c>
      <c r="E60" s="17">
        <f t="shared" si="0"/>
        <v>211</v>
      </c>
      <c r="F60" s="17">
        <f t="shared" si="5"/>
        <v>96</v>
      </c>
      <c r="G60" s="18" t="s">
        <v>115</v>
      </c>
      <c r="H60" s="37">
        <v>0</v>
      </c>
      <c r="I60" s="10">
        <v>211</v>
      </c>
      <c r="J60" s="17">
        <f t="shared" si="1"/>
        <v>211</v>
      </c>
      <c r="K60" s="2"/>
      <c r="L60" s="16"/>
      <c r="M60" s="19"/>
      <c r="N60" s="2"/>
      <c r="O60" s="2"/>
      <c r="P60" s="2"/>
      <c r="Q60" s="2"/>
    </row>
    <row r="61" spans="1:17" ht="30.75" customHeight="1" x14ac:dyDescent="0.3">
      <c r="A61" s="121" t="s">
        <v>116</v>
      </c>
      <c r="B61" s="122"/>
      <c r="C61" s="122"/>
      <c r="D61" s="123"/>
      <c r="E61" s="124" t="s">
        <v>117</v>
      </c>
      <c r="F61" s="125"/>
      <c r="G61" s="125"/>
      <c r="H61" s="125"/>
      <c r="I61" s="125"/>
      <c r="J61" s="126"/>
      <c r="K61" s="2"/>
      <c r="L61" s="14"/>
      <c r="M61" s="2"/>
      <c r="N61" s="2"/>
      <c r="O61" s="42"/>
      <c r="P61" s="2"/>
      <c r="Q61" s="2"/>
    </row>
    <row r="62" spans="1:17" ht="40.5" customHeight="1" x14ac:dyDescent="0.25">
      <c r="A62" s="129" t="s">
        <v>171</v>
      </c>
      <c r="B62" s="130"/>
      <c r="C62" s="130"/>
      <c r="D62" s="130"/>
      <c r="E62" s="130"/>
      <c r="F62" s="130"/>
      <c r="G62" s="131"/>
      <c r="H62" s="20" t="s">
        <v>118</v>
      </c>
      <c r="I62" s="20" t="s">
        <v>119</v>
      </c>
      <c r="J62" s="20" t="s">
        <v>120</v>
      </c>
      <c r="K62" s="2"/>
      <c r="L62" s="16"/>
      <c r="M62" s="7"/>
      <c r="N62" s="7"/>
      <c r="O62" s="7"/>
      <c r="P62" s="7"/>
      <c r="Q62" s="7"/>
    </row>
    <row r="63" spans="1:17" ht="24.75" customHeight="1" x14ac:dyDescent="0.25">
      <c r="A63" s="132"/>
      <c r="B63" s="133"/>
      <c r="C63" s="133"/>
      <c r="D63" s="133"/>
      <c r="E63" s="136" t="s">
        <v>181</v>
      </c>
      <c r="F63" s="137"/>
      <c r="G63" s="138"/>
      <c r="H63" s="21">
        <v>0</v>
      </c>
      <c r="I63" s="21">
        <v>5.5819999999999999</v>
      </c>
      <c r="J63" s="21">
        <f>H63+I63</f>
        <v>5.5819999999999999</v>
      </c>
      <c r="K63" s="2"/>
      <c r="L63" s="22">
        <v>187.833</v>
      </c>
      <c r="M63" s="32">
        <f>L63/1000</f>
        <v>0.187833</v>
      </c>
      <c r="N63" s="4"/>
      <c r="O63" s="7"/>
      <c r="P63" s="7"/>
      <c r="Q63" s="7"/>
    </row>
    <row r="64" spans="1:17" ht="30" customHeight="1" x14ac:dyDescent="0.25">
      <c r="A64" s="134"/>
      <c r="B64" s="135"/>
      <c r="C64" s="135"/>
      <c r="D64" s="135"/>
      <c r="E64" s="139" t="s">
        <v>182</v>
      </c>
      <c r="F64" s="140"/>
      <c r="G64" s="141"/>
      <c r="H64" s="36">
        <v>0</v>
      </c>
      <c r="I64" s="36">
        <f>L82</f>
        <v>0.187833</v>
      </c>
      <c r="J64" s="36">
        <f>H64+I64</f>
        <v>0.187833</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2" t="s">
        <v>183</v>
      </c>
      <c r="B66" s="143"/>
      <c r="C66" s="143"/>
      <c r="D66" s="143"/>
      <c r="E66" s="143"/>
      <c r="F66" s="143"/>
      <c r="G66" s="143"/>
      <c r="H66" s="143"/>
      <c r="I66" s="143"/>
      <c r="J66" s="144"/>
      <c r="K66" s="2" t="s">
        <v>124</v>
      </c>
      <c r="L66" s="24"/>
      <c r="M66" s="27">
        <v>9.9000000000000005E-2</v>
      </c>
      <c r="N66" s="28">
        <v>0.60299999999999998</v>
      </c>
      <c r="O66" s="29">
        <f>M66+N66</f>
        <v>0.70199999999999996</v>
      </c>
      <c r="P66" s="29">
        <f>O66/J63*100</f>
        <v>12.576137585094948</v>
      </c>
      <c r="Q66" s="7"/>
    </row>
    <row r="67" spans="1:17" ht="25.5" customHeight="1" x14ac:dyDescent="0.25">
      <c r="A67" s="30"/>
      <c r="B67" s="31"/>
      <c r="C67" s="31"/>
      <c r="D67" s="31"/>
      <c r="E67" s="31"/>
      <c r="F67" s="31"/>
      <c r="G67" s="31"/>
      <c r="H67" s="145" t="s">
        <v>125</v>
      </c>
      <c r="I67" s="146"/>
      <c r="J67" s="147"/>
      <c r="K67" s="2"/>
      <c r="L67" s="4"/>
      <c r="M67" s="29">
        <f>H63+H64</f>
        <v>0</v>
      </c>
      <c r="N67" s="29">
        <f>I63+I64-N66-0.018-M66-0.018</f>
        <v>5.0318330000000007</v>
      </c>
      <c r="O67" s="7"/>
      <c r="P67" s="7"/>
      <c r="Q67" s="7"/>
    </row>
    <row r="68" spans="1:17" ht="25.5" customHeight="1" x14ac:dyDescent="0.25">
      <c r="A68" s="39"/>
      <c r="B68" s="39"/>
      <c r="C68" s="39"/>
      <c r="D68" s="39"/>
      <c r="E68" s="39"/>
      <c r="F68" s="39"/>
      <c r="G68" s="39"/>
      <c r="H68" s="40"/>
      <c r="I68" s="41"/>
      <c r="J68" s="41"/>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0.20965970833333336</v>
      </c>
      <c r="O69" s="23"/>
      <c r="P69" s="32">
        <f>M69+N69</f>
        <v>0.20965970833333336</v>
      </c>
      <c r="Q69" s="7"/>
    </row>
    <row r="70" spans="1:17" ht="15.75" customHeight="1" x14ac:dyDescent="0.25">
      <c r="A70" s="2"/>
      <c r="B70" s="2"/>
      <c r="C70" s="2"/>
      <c r="D70" s="2"/>
      <c r="E70" s="2"/>
      <c r="F70" s="2"/>
      <c r="G70" s="2"/>
      <c r="H70" s="2"/>
      <c r="I70" s="2"/>
      <c r="J70" s="2"/>
      <c r="K70" s="2"/>
      <c r="L70" s="7"/>
      <c r="M70" s="29">
        <f>M69*1000</f>
        <v>0</v>
      </c>
      <c r="N70" s="29">
        <f>N69*1000</f>
        <v>209.65970833333336</v>
      </c>
      <c r="O70" s="23"/>
      <c r="P70" s="29">
        <f>M70+N70</f>
        <v>209.65970833333336</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27"/>
      <c r="B72" s="128"/>
      <c r="C72" s="128"/>
      <c r="D72" s="128"/>
      <c r="E72" s="58"/>
      <c r="F72" s="2"/>
      <c r="G72" s="2"/>
      <c r="H72" s="2"/>
      <c r="I72" s="2"/>
      <c r="J72" s="58"/>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0.2</v>
      </c>
      <c r="M81" s="32">
        <f>K81+L81</f>
        <v>0.2</v>
      </c>
      <c r="N81" s="32">
        <f>M81-M63</f>
        <v>1.2167000000000011E-2</v>
      </c>
      <c r="O81" s="2"/>
      <c r="P81" s="2"/>
      <c r="Q81" s="2"/>
    </row>
    <row r="82" spans="1:17" ht="15.75" customHeight="1" x14ac:dyDescent="0.25">
      <c r="A82" s="2"/>
      <c r="B82" s="2"/>
      <c r="C82" s="2"/>
      <c r="D82" s="2"/>
      <c r="E82" s="2"/>
      <c r="F82" s="2"/>
      <c r="G82" s="2"/>
      <c r="H82" s="2"/>
      <c r="I82" s="2"/>
      <c r="J82" s="2"/>
      <c r="K82" s="35">
        <v>0</v>
      </c>
      <c r="L82" s="35">
        <f>L81-N81</f>
        <v>0.187833</v>
      </c>
      <c r="M82" s="32">
        <f>K82+L82</f>
        <v>0.187833</v>
      </c>
      <c r="N82" s="32">
        <f>N81/2</f>
        <v>6.0835000000000056E-3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01.09.2020 revised</vt:lpstr>
      <vt:lpstr>02.09.2020 revised</vt:lpstr>
      <vt:lpstr>03.09.2020 revised</vt:lpstr>
      <vt:lpstr>04.09.2020 final revision</vt:lpstr>
      <vt:lpstr>05.09.2020 final revision</vt:lpstr>
      <vt:lpstr>06.09.2020 revised</vt:lpstr>
      <vt:lpstr>07.09.2020 revised</vt:lpstr>
      <vt:lpstr>08.09.2020  revised</vt:lpstr>
      <vt:lpstr>09.09.2020 revised</vt:lpstr>
      <vt:lpstr>10.09.2020 revised</vt:lpstr>
      <vt:lpstr>11.09.2020 revised</vt:lpstr>
      <vt:lpstr>12.09.2020 revised</vt:lpstr>
      <vt:lpstr>13.09.2020 revised</vt:lpstr>
      <vt:lpstr>14.09.2020 final revision</vt:lpstr>
      <vt:lpstr>15.09.2020 revised</vt:lpstr>
      <vt:lpstr>16.09.2020 revised</vt:lpstr>
      <vt:lpstr>17.09.2020 final revision</vt:lpstr>
      <vt:lpstr>18.09.2020 final revision</vt:lpstr>
      <vt:lpstr>19.09.2020 </vt:lpstr>
      <vt:lpstr>20.09.2020 revision</vt:lpstr>
      <vt:lpstr>21.09.2020 </vt:lpstr>
      <vt:lpstr>22.09.2020 </vt:lpstr>
      <vt:lpstr>23.09.2020 </vt:lpstr>
      <vt:lpstr>24.09.2020  revised</vt:lpstr>
      <vt:lpstr>25.09.2020  final revision</vt:lpstr>
      <vt:lpstr>26.09.2020 revised</vt:lpstr>
      <vt:lpstr>27.09.2020 revised</vt:lpstr>
      <vt:lpstr>28.09.2020 revised</vt:lpstr>
      <vt:lpstr>29.09.2020 revised</vt:lpstr>
      <vt:lpstr>30.09.2020 final revision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2020-11-20T06:09:37Z</dcterms:modified>
</cp:coreProperties>
</file>